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30" windowWidth="19440" windowHeight="8010"/>
  </bookViews>
  <sheets>
    <sheet name="ADF-01" sheetId="1" r:id="rId1"/>
    <sheet name="ADF-02" sheetId="2" r:id="rId2"/>
    <sheet name="ADF-03" sheetId="3" r:id="rId3"/>
    <sheet name="ADF-04" sheetId="4" r:id="rId4"/>
    <sheet name="ADF-05" sheetId="13" r:id="rId5"/>
    <sheet name="ADF-06" sheetId="12" r:id="rId6"/>
    <sheet name="ADF-07" sheetId="11" r:id="rId7"/>
    <sheet name="ADF-08" sheetId="10" r:id="rId8"/>
    <sheet name="ADF-09" sheetId="14" r:id="rId9"/>
    <sheet name="ADF-10" sheetId="15" r:id="rId10"/>
  </sheets>
  <definedNames>
    <definedName name="_xlnm.Print_Area" localSheetId="0">'ADF-01'!$A$1:$F$101</definedName>
    <definedName name="_xlnm.Print_Area" localSheetId="1">'ADF-02'!$A$1:$I$61</definedName>
    <definedName name="_xlnm.Print_Area" localSheetId="2">'ADF-03'!$A$1:$K$47</definedName>
    <definedName name="_xlnm.Print_Area" localSheetId="3">'ADF-04'!$A$1:$E$105</definedName>
    <definedName name="_xlnm.Print_Area" localSheetId="4">'ADF-05'!$A$1:$I$89</definedName>
    <definedName name="_xlnm.Print_Area" localSheetId="5">'ADF-06'!$A$1:$H$174</definedName>
    <definedName name="_xlnm.Print_Area" localSheetId="6">'ADF-07'!$A$1:$G$43</definedName>
    <definedName name="_xlnm.Print_Area" localSheetId="7">'ADF-08'!$A$1:$H$99</definedName>
    <definedName name="_xlnm.Print_Area" localSheetId="8">'ADF-09'!$A$1:$G$47</definedName>
    <definedName name="_xlnm.Print_Area" localSheetId="9">'ADF-10'!$A$1:$K$83</definedName>
    <definedName name="_xlnm.Print_Titles" localSheetId="0">'ADF-01'!$1:$7</definedName>
    <definedName name="_xlnm.Print_Titles" localSheetId="4">'ADF-05'!$1:$9</definedName>
    <definedName name="_xlnm.Print_Titles" localSheetId="5">'ADF-06'!$1:$9</definedName>
    <definedName name="_xlnm.Print_Titles" localSheetId="7">'ADF-08'!$1:$9</definedName>
    <definedName name="_xlnm.Print_Titles" localSheetId="9">'ADF-10'!$1:$10</definedName>
  </definedNames>
  <calcPr calcId="144525"/>
</workbook>
</file>

<file path=xl/calcChain.xml><?xml version="1.0" encoding="utf-8"?>
<calcChain xmlns="http://schemas.openxmlformats.org/spreadsheetml/2006/main">
  <c r="H59" i="15" l="1"/>
  <c r="H60" i="15" s="1"/>
  <c r="I46" i="15"/>
  <c r="H46" i="15"/>
  <c r="H34" i="15" l="1"/>
  <c r="H54" i="15" s="1"/>
  <c r="H33" i="15"/>
  <c r="H16" i="15"/>
  <c r="H20" i="15" s="1"/>
  <c r="H15" i="15"/>
  <c r="H19" i="15" s="1"/>
  <c r="H14" i="15"/>
  <c r="H18" i="15" s="1"/>
  <c r="C54" i="1"/>
  <c r="B54" i="1"/>
  <c r="I60" i="13" l="1"/>
  <c r="F60" i="13"/>
  <c r="E14" i="4"/>
  <c r="D14" i="4"/>
  <c r="C14" i="4"/>
  <c r="D37" i="13" l="1"/>
  <c r="E35" i="13"/>
  <c r="D35" i="13"/>
  <c r="E31" i="13"/>
  <c r="D31" i="13"/>
  <c r="I19" i="13"/>
  <c r="H29" i="13"/>
  <c r="I29" i="13" s="1"/>
  <c r="G29" i="13"/>
  <c r="E29" i="13"/>
  <c r="F29" i="13" s="1"/>
  <c r="H23" i="13"/>
  <c r="G23" i="13"/>
  <c r="E23" i="13"/>
  <c r="G135" i="12" l="1"/>
  <c r="F135" i="12"/>
  <c r="D135" i="12"/>
  <c r="C135" i="12"/>
  <c r="G59" i="12"/>
  <c r="F59" i="12"/>
  <c r="D59" i="12"/>
  <c r="C59" i="12"/>
  <c r="G125" i="12"/>
  <c r="F125" i="12"/>
  <c r="D125" i="12"/>
  <c r="C125" i="12"/>
  <c r="G115" i="12"/>
  <c r="F115" i="12"/>
  <c r="D115" i="12"/>
  <c r="C115" i="12"/>
  <c r="G105" i="12"/>
  <c r="F105" i="12"/>
  <c r="D105" i="12"/>
  <c r="C105" i="12"/>
  <c r="G95" i="12"/>
  <c r="F95" i="12"/>
  <c r="D95" i="12"/>
  <c r="C95" i="12"/>
  <c r="G87" i="12"/>
  <c r="G86" i="12" s="1"/>
  <c r="E18" i="4" s="1"/>
  <c r="F87" i="12"/>
  <c r="D87" i="12"/>
  <c r="C87" i="12"/>
  <c r="C86" i="12" s="1"/>
  <c r="C18" i="4" s="1"/>
  <c r="F86" i="12" l="1"/>
  <c r="D18" i="4" s="1"/>
  <c r="D86" i="12"/>
  <c r="E29" i="10"/>
  <c r="H29" i="10" s="1"/>
  <c r="E28" i="10"/>
  <c r="H28" i="10" s="1"/>
  <c r="E27" i="10"/>
  <c r="H27" i="10" s="1"/>
  <c r="E26" i="10"/>
  <c r="H26" i="10" s="1"/>
  <c r="E25" i="10"/>
  <c r="H25" i="10" s="1"/>
  <c r="E24" i="10"/>
  <c r="E22" i="10" s="1"/>
  <c r="E23" i="10"/>
  <c r="H23" i="10" s="1"/>
  <c r="E17" i="10"/>
  <c r="H17" i="10" s="1"/>
  <c r="E16" i="10"/>
  <c r="H16" i="10" s="1"/>
  <c r="E15" i="10"/>
  <c r="H15" i="10" s="1"/>
  <c r="E83" i="10"/>
  <c r="H83" i="10" s="1"/>
  <c r="E82" i="10"/>
  <c r="H82" i="10" s="1"/>
  <c r="E81" i="10"/>
  <c r="E80" i="10"/>
  <c r="H80" i="10" s="1"/>
  <c r="G79" i="10"/>
  <c r="F79" i="10"/>
  <c r="D79" i="10"/>
  <c r="C79" i="10"/>
  <c r="E77" i="10"/>
  <c r="H77" i="10" s="1"/>
  <c r="E76" i="10"/>
  <c r="H76" i="10" s="1"/>
  <c r="E75" i="10"/>
  <c r="H75" i="10" s="1"/>
  <c r="E74" i="10"/>
  <c r="H74" i="10" s="1"/>
  <c r="E73" i="10"/>
  <c r="H73" i="10" s="1"/>
  <c r="E72" i="10"/>
  <c r="H72" i="10" s="1"/>
  <c r="E71" i="10"/>
  <c r="H71" i="10" s="1"/>
  <c r="E70" i="10"/>
  <c r="E69" i="10"/>
  <c r="H69" i="10" s="1"/>
  <c r="G68" i="10"/>
  <c r="F68" i="10"/>
  <c r="D68" i="10"/>
  <c r="C68" i="10"/>
  <c r="E66" i="10"/>
  <c r="H66" i="10" s="1"/>
  <c r="E65" i="10"/>
  <c r="H65" i="10" s="1"/>
  <c r="E64" i="10"/>
  <c r="H64" i="10" s="1"/>
  <c r="E63" i="10"/>
  <c r="H63" i="10" s="1"/>
  <c r="E62" i="10"/>
  <c r="H62" i="10" s="1"/>
  <c r="E61" i="10"/>
  <c r="E60" i="10"/>
  <c r="H60" i="10" s="1"/>
  <c r="G59" i="10"/>
  <c r="F59" i="10"/>
  <c r="D59" i="10"/>
  <c r="C59" i="10"/>
  <c r="E57" i="10"/>
  <c r="H57" i="10" s="1"/>
  <c r="E56" i="10"/>
  <c r="H56" i="10" s="1"/>
  <c r="E55" i="10"/>
  <c r="H55" i="10" s="1"/>
  <c r="E54" i="10"/>
  <c r="H54" i="10" s="1"/>
  <c r="E53" i="10"/>
  <c r="H53" i="10" s="1"/>
  <c r="E52" i="10"/>
  <c r="H52" i="10" s="1"/>
  <c r="E51" i="10"/>
  <c r="H51" i="10" s="1"/>
  <c r="E50" i="10"/>
  <c r="H50" i="10" s="1"/>
  <c r="G49" i="10"/>
  <c r="F49" i="10"/>
  <c r="D49" i="10"/>
  <c r="C49" i="10"/>
  <c r="E46" i="10"/>
  <c r="H46" i="10" s="1"/>
  <c r="E45" i="10"/>
  <c r="H45" i="10" s="1"/>
  <c r="E44" i="10"/>
  <c r="H44" i="10" s="1"/>
  <c r="E43" i="10"/>
  <c r="G42" i="10"/>
  <c r="F42" i="10"/>
  <c r="D42" i="10"/>
  <c r="C42" i="10"/>
  <c r="E40" i="10"/>
  <c r="H40" i="10" s="1"/>
  <c r="E39" i="10"/>
  <c r="H39" i="10" s="1"/>
  <c r="E38" i="10"/>
  <c r="H38" i="10" s="1"/>
  <c r="E37" i="10"/>
  <c r="H37" i="10" s="1"/>
  <c r="E36" i="10"/>
  <c r="H36" i="10" s="1"/>
  <c r="E35" i="10"/>
  <c r="H35" i="10" s="1"/>
  <c r="E34" i="10"/>
  <c r="H34" i="10" s="1"/>
  <c r="E33" i="10"/>
  <c r="H33" i="10" s="1"/>
  <c r="E32" i="10"/>
  <c r="H32" i="10" s="1"/>
  <c r="G31" i="10"/>
  <c r="F31" i="10"/>
  <c r="D31" i="10"/>
  <c r="C31" i="10"/>
  <c r="G22" i="10"/>
  <c r="F22" i="10"/>
  <c r="D22" i="10"/>
  <c r="C22" i="10"/>
  <c r="E20" i="10"/>
  <c r="H20" i="10" s="1"/>
  <c r="E19" i="10"/>
  <c r="H19" i="10" s="1"/>
  <c r="E18" i="10"/>
  <c r="H18" i="10" s="1"/>
  <c r="E14" i="10"/>
  <c r="E13" i="10"/>
  <c r="H13" i="10" s="1"/>
  <c r="G12" i="10"/>
  <c r="F12" i="10"/>
  <c r="D12" i="10"/>
  <c r="C12" i="10"/>
  <c r="B14" i="11"/>
  <c r="E159" i="12"/>
  <c r="H159" i="12" s="1"/>
  <c r="E158" i="12"/>
  <c r="H158" i="12" s="1"/>
  <c r="E157" i="12"/>
  <c r="H157" i="12" s="1"/>
  <c r="E156" i="12"/>
  <c r="H156" i="12" s="1"/>
  <c r="E155" i="12"/>
  <c r="H155" i="12" s="1"/>
  <c r="E154" i="12"/>
  <c r="H154" i="12" s="1"/>
  <c r="E153" i="12"/>
  <c r="H153" i="12" s="1"/>
  <c r="E152" i="12"/>
  <c r="H152" i="12" s="1"/>
  <c r="E151" i="12"/>
  <c r="H151" i="12" s="1"/>
  <c r="H150" i="12"/>
  <c r="E150" i="12"/>
  <c r="E149" i="12"/>
  <c r="H149" i="12" s="1"/>
  <c r="E148" i="12"/>
  <c r="H148" i="12" s="1"/>
  <c r="E147" i="12"/>
  <c r="H147" i="12" s="1"/>
  <c r="H146" i="12"/>
  <c r="E146" i="12"/>
  <c r="E145" i="12"/>
  <c r="H145" i="12" s="1"/>
  <c r="E144" i="12"/>
  <c r="H144" i="12" s="1"/>
  <c r="E143" i="12"/>
  <c r="H143" i="12" s="1"/>
  <c r="H142" i="12"/>
  <c r="E142" i="12"/>
  <c r="E141" i="12"/>
  <c r="H141" i="12" s="1"/>
  <c r="H140" i="12"/>
  <c r="E140" i="12"/>
  <c r="E139" i="12"/>
  <c r="H139" i="12" s="1"/>
  <c r="H138" i="12"/>
  <c r="E138" i="12"/>
  <c r="E137" i="12"/>
  <c r="H137" i="12" s="1"/>
  <c r="E136" i="12"/>
  <c r="E134" i="12"/>
  <c r="H134" i="12" s="1"/>
  <c r="E133" i="12"/>
  <c r="H133" i="12" s="1"/>
  <c r="E132" i="12"/>
  <c r="H132" i="12" s="1"/>
  <c r="E131" i="12"/>
  <c r="H131" i="12" s="1"/>
  <c r="E130" i="12"/>
  <c r="H130" i="12" s="1"/>
  <c r="E129" i="12"/>
  <c r="H129" i="12" s="1"/>
  <c r="E128" i="12"/>
  <c r="H128" i="12" s="1"/>
  <c r="E127" i="12"/>
  <c r="H127" i="12" s="1"/>
  <c r="E126" i="12"/>
  <c r="E124" i="12"/>
  <c r="H124" i="12" s="1"/>
  <c r="E123" i="12"/>
  <c r="H123" i="12" s="1"/>
  <c r="E122" i="12"/>
  <c r="H122" i="12" s="1"/>
  <c r="E121" i="12"/>
  <c r="H121" i="12" s="1"/>
  <c r="E120" i="12"/>
  <c r="H120" i="12" s="1"/>
  <c r="E119" i="12"/>
  <c r="H119" i="12" s="1"/>
  <c r="E118" i="12"/>
  <c r="H118" i="12" s="1"/>
  <c r="E117" i="12"/>
  <c r="H117" i="12" s="1"/>
  <c r="E116" i="12"/>
  <c r="E114" i="12"/>
  <c r="H114" i="12" s="1"/>
  <c r="E113" i="12"/>
  <c r="H113" i="12" s="1"/>
  <c r="E112" i="12"/>
  <c r="H112" i="12" s="1"/>
  <c r="E111" i="12"/>
  <c r="H111" i="12" s="1"/>
  <c r="E110" i="12"/>
  <c r="H110" i="12" s="1"/>
  <c r="E109" i="12"/>
  <c r="H109" i="12" s="1"/>
  <c r="E108" i="12"/>
  <c r="H108" i="12" s="1"/>
  <c r="E107" i="12"/>
  <c r="H107" i="12" s="1"/>
  <c r="E106" i="12"/>
  <c r="E104" i="12"/>
  <c r="H104" i="12" s="1"/>
  <c r="E103" i="12"/>
  <c r="H103" i="12" s="1"/>
  <c r="E102" i="12"/>
  <c r="H102" i="12" s="1"/>
  <c r="E101" i="12"/>
  <c r="H101" i="12" s="1"/>
  <c r="E100" i="12"/>
  <c r="H100" i="12" s="1"/>
  <c r="E99" i="12"/>
  <c r="H99" i="12" s="1"/>
  <c r="E98" i="12"/>
  <c r="H98" i="12" s="1"/>
  <c r="E97" i="12"/>
  <c r="H97" i="12" s="1"/>
  <c r="E96" i="12"/>
  <c r="E94" i="12"/>
  <c r="H94" i="12" s="1"/>
  <c r="E93" i="12"/>
  <c r="H93" i="12" s="1"/>
  <c r="E92" i="12"/>
  <c r="H92" i="12" s="1"/>
  <c r="H91" i="12"/>
  <c r="E91" i="12"/>
  <c r="E90" i="12"/>
  <c r="H90" i="12" s="1"/>
  <c r="E89" i="12"/>
  <c r="H89" i="12" s="1"/>
  <c r="E88" i="12"/>
  <c r="E83" i="12"/>
  <c r="H83" i="12" s="1"/>
  <c r="H82" i="12"/>
  <c r="E82" i="12"/>
  <c r="E81" i="12"/>
  <c r="H81" i="12" s="1"/>
  <c r="H80" i="12"/>
  <c r="E80" i="12"/>
  <c r="E79" i="12"/>
  <c r="H79" i="12" s="1"/>
  <c r="H78" i="12"/>
  <c r="E78" i="12"/>
  <c r="E77" i="12"/>
  <c r="H77" i="12" s="1"/>
  <c r="H76" i="12"/>
  <c r="E76" i="12"/>
  <c r="E75" i="12"/>
  <c r="H75" i="12" s="1"/>
  <c r="H74" i="12"/>
  <c r="E74" i="12"/>
  <c r="E73" i="12"/>
  <c r="H73" i="12" s="1"/>
  <c r="H72" i="12"/>
  <c r="E72" i="12"/>
  <c r="E71" i="12"/>
  <c r="H71" i="12" s="1"/>
  <c r="H70" i="12"/>
  <c r="E70" i="12"/>
  <c r="E69" i="12"/>
  <c r="H69" i="12" s="1"/>
  <c r="H68" i="12"/>
  <c r="E68" i="12"/>
  <c r="E67" i="12"/>
  <c r="H67" i="12" s="1"/>
  <c r="H66" i="12"/>
  <c r="E66" i="12"/>
  <c r="E65" i="12"/>
  <c r="H65" i="12" s="1"/>
  <c r="H64" i="12"/>
  <c r="E64" i="12"/>
  <c r="E63" i="12"/>
  <c r="H63" i="12" s="1"/>
  <c r="H62" i="12"/>
  <c r="E62" i="12"/>
  <c r="E61" i="12"/>
  <c r="H61" i="12" s="1"/>
  <c r="H60" i="12"/>
  <c r="E60" i="12"/>
  <c r="E59" i="12" s="1"/>
  <c r="E58" i="12"/>
  <c r="H58" i="12" s="1"/>
  <c r="E57" i="12"/>
  <c r="H57" i="12" s="1"/>
  <c r="E56" i="12"/>
  <c r="H56" i="12" s="1"/>
  <c r="H55" i="12"/>
  <c r="E55" i="12"/>
  <c r="E54" i="12"/>
  <c r="H54" i="12" s="1"/>
  <c r="E53" i="12"/>
  <c r="H53" i="12" s="1"/>
  <c r="E52" i="12"/>
  <c r="H52" i="12" s="1"/>
  <c r="E51" i="12"/>
  <c r="H51" i="12" s="1"/>
  <c r="E50" i="12"/>
  <c r="H50" i="12" s="1"/>
  <c r="G49" i="12"/>
  <c r="F49" i="12"/>
  <c r="D49" i="12"/>
  <c r="C49" i="12"/>
  <c r="E48" i="12"/>
  <c r="H48" i="12" s="1"/>
  <c r="E47" i="12"/>
  <c r="H47" i="12" s="1"/>
  <c r="E46" i="12"/>
  <c r="H46" i="12" s="1"/>
  <c r="E45" i="12"/>
  <c r="H45" i="12" s="1"/>
  <c r="E44" i="12"/>
  <c r="H44" i="12" s="1"/>
  <c r="E43" i="12"/>
  <c r="H43" i="12" s="1"/>
  <c r="E42" i="12"/>
  <c r="H42" i="12" s="1"/>
  <c r="E41" i="12"/>
  <c r="E39" i="12" s="1"/>
  <c r="E40" i="12"/>
  <c r="H40" i="12" s="1"/>
  <c r="G39" i="12"/>
  <c r="F39" i="12"/>
  <c r="D39" i="12"/>
  <c r="C39" i="12"/>
  <c r="E38" i="12"/>
  <c r="H38" i="12" s="1"/>
  <c r="E37" i="12"/>
  <c r="H37" i="12" s="1"/>
  <c r="E36" i="12"/>
  <c r="H36" i="12" s="1"/>
  <c r="E35" i="12"/>
  <c r="H35" i="12" s="1"/>
  <c r="E34" i="12"/>
  <c r="H34" i="12" s="1"/>
  <c r="E33" i="12"/>
  <c r="H33" i="12" s="1"/>
  <c r="E32" i="12"/>
  <c r="H32" i="12" s="1"/>
  <c r="E31" i="12"/>
  <c r="H31" i="12" s="1"/>
  <c r="E30" i="12"/>
  <c r="H30" i="12" s="1"/>
  <c r="G29" i="12"/>
  <c r="F29" i="12"/>
  <c r="D29" i="12"/>
  <c r="C29" i="12"/>
  <c r="E28" i="12"/>
  <c r="H28" i="12" s="1"/>
  <c r="E27" i="12"/>
  <c r="H27" i="12" s="1"/>
  <c r="E26" i="12"/>
  <c r="H26" i="12" s="1"/>
  <c r="E25" i="12"/>
  <c r="H25" i="12" s="1"/>
  <c r="H24" i="12"/>
  <c r="E24" i="12"/>
  <c r="E23" i="12"/>
  <c r="H23" i="12" s="1"/>
  <c r="E22" i="12"/>
  <c r="H22" i="12" s="1"/>
  <c r="E21" i="12"/>
  <c r="H21" i="12" s="1"/>
  <c r="H20" i="12"/>
  <c r="E20" i="12"/>
  <c r="G19" i="12"/>
  <c r="F19" i="12"/>
  <c r="D19" i="12"/>
  <c r="C19" i="12"/>
  <c r="E18" i="12"/>
  <c r="H18" i="12" s="1"/>
  <c r="E17" i="12"/>
  <c r="H17" i="12" s="1"/>
  <c r="H16" i="12"/>
  <c r="E16" i="12"/>
  <c r="E15" i="12"/>
  <c r="H15" i="12" s="1"/>
  <c r="E14" i="12"/>
  <c r="H14" i="12" s="1"/>
  <c r="E13" i="12"/>
  <c r="H13" i="12" s="1"/>
  <c r="E12" i="12"/>
  <c r="H12" i="12" s="1"/>
  <c r="G11" i="12"/>
  <c r="F11" i="12"/>
  <c r="D11" i="12"/>
  <c r="C11" i="12"/>
  <c r="C10" i="12" s="1"/>
  <c r="H77" i="13"/>
  <c r="G77" i="13"/>
  <c r="E77" i="13"/>
  <c r="D77" i="13"/>
  <c r="I76" i="13"/>
  <c r="F76" i="13"/>
  <c r="I75" i="13"/>
  <c r="F75" i="13"/>
  <c r="I70" i="13"/>
  <c r="I69" i="13" s="1"/>
  <c r="F70" i="13"/>
  <c r="F69" i="13" s="1"/>
  <c r="H69" i="13"/>
  <c r="G69" i="13"/>
  <c r="E69" i="13"/>
  <c r="D69" i="13"/>
  <c r="I65" i="13"/>
  <c r="F65" i="13"/>
  <c r="I64" i="13"/>
  <c r="F64" i="13"/>
  <c r="I63" i="13"/>
  <c r="F63" i="13"/>
  <c r="I62" i="13"/>
  <c r="F62" i="13"/>
  <c r="H61" i="13"/>
  <c r="G61" i="13"/>
  <c r="E61" i="13"/>
  <c r="D61" i="13"/>
  <c r="I59" i="13"/>
  <c r="F59" i="13"/>
  <c r="I58" i="13"/>
  <c r="F58" i="13"/>
  <c r="I57" i="13"/>
  <c r="F57" i="13"/>
  <c r="H56" i="13"/>
  <c r="G56" i="13"/>
  <c r="E56" i="13"/>
  <c r="D56" i="13"/>
  <c r="I55" i="13"/>
  <c r="F55" i="13"/>
  <c r="I54" i="13"/>
  <c r="F54" i="13"/>
  <c r="I53" i="13"/>
  <c r="F53" i="13"/>
  <c r="I52" i="13"/>
  <c r="F52" i="13"/>
  <c r="I51" i="13"/>
  <c r="F51" i="13"/>
  <c r="I50" i="13"/>
  <c r="F50" i="13"/>
  <c r="I49" i="13"/>
  <c r="F49" i="13"/>
  <c r="I48" i="13"/>
  <c r="F48" i="13"/>
  <c r="H47" i="13"/>
  <c r="G47" i="13"/>
  <c r="G67" i="13" s="1"/>
  <c r="D13" i="4" s="1"/>
  <c r="D71" i="4" s="1"/>
  <c r="E47" i="13"/>
  <c r="D47" i="13"/>
  <c r="I41" i="13"/>
  <c r="F41" i="13"/>
  <c r="I40" i="13"/>
  <c r="F40" i="13"/>
  <c r="H39" i="13"/>
  <c r="G39" i="13"/>
  <c r="E39" i="13"/>
  <c r="D39" i="13"/>
  <c r="I38" i="13"/>
  <c r="I37" i="13" s="1"/>
  <c r="F38" i="13"/>
  <c r="F37" i="13" s="1"/>
  <c r="H37" i="13"/>
  <c r="G37" i="13"/>
  <c r="E37" i="13"/>
  <c r="I36" i="13"/>
  <c r="F36" i="13"/>
  <c r="I35" i="13"/>
  <c r="F35" i="13"/>
  <c r="I34" i="13"/>
  <c r="F34" i="13"/>
  <c r="I33" i="13"/>
  <c r="F33" i="13"/>
  <c r="I32" i="13"/>
  <c r="F32" i="13"/>
  <c r="I31" i="13"/>
  <c r="F31" i="13"/>
  <c r="H30" i="13"/>
  <c r="G30" i="13"/>
  <c r="E30" i="13"/>
  <c r="D30" i="13"/>
  <c r="I28" i="13"/>
  <c r="F28" i="13"/>
  <c r="I27" i="13"/>
  <c r="F27" i="13"/>
  <c r="I26" i="13"/>
  <c r="F26" i="13"/>
  <c r="I25" i="13"/>
  <c r="F25" i="13"/>
  <c r="I24" i="13"/>
  <c r="F24" i="13"/>
  <c r="I23" i="13"/>
  <c r="F23" i="13"/>
  <c r="I22" i="13"/>
  <c r="F22" i="13"/>
  <c r="I21" i="13"/>
  <c r="F21" i="13"/>
  <c r="I20" i="13"/>
  <c r="F20" i="13"/>
  <c r="F19" i="13"/>
  <c r="H18" i="13"/>
  <c r="G18" i="13"/>
  <c r="E18" i="13"/>
  <c r="D18" i="13"/>
  <c r="I17" i="13"/>
  <c r="F17" i="13"/>
  <c r="I16" i="13"/>
  <c r="I44" i="13" s="1"/>
  <c r="F16" i="13"/>
  <c r="I15" i="13"/>
  <c r="F15" i="13"/>
  <c r="I14" i="13"/>
  <c r="F14" i="13"/>
  <c r="I13" i="13"/>
  <c r="F13" i="13"/>
  <c r="I12" i="13"/>
  <c r="F12" i="13"/>
  <c r="I11" i="13"/>
  <c r="F11" i="13"/>
  <c r="E78" i="4"/>
  <c r="D78" i="4"/>
  <c r="E74" i="4"/>
  <c r="D74" i="4"/>
  <c r="C74" i="4"/>
  <c r="E73" i="4"/>
  <c r="D73" i="4"/>
  <c r="C73" i="4"/>
  <c r="E61" i="4"/>
  <c r="D61" i="4"/>
  <c r="E55" i="4"/>
  <c r="D55" i="4"/>
  <c r="C55" i="4"/>
  <c r="E44" i="4"/>
  <c r="D44" i="4"/>
  <c r="C44" i="4"/>
  <c r="E41" i="4"/>
  <c r="E48" i="4" s="1"/>
  <c r="D41" i="4"/>
  <c r="C41" i="4"/>
  <c r="C48" i="4" s="1"/>
  <c r="E31" i="4"/>
  <c r="D31" i="4"/>
  <c r="C31" i="4"/>
  <c r="E20" i="4"/>
  <c r="D20" i="4"/>
  <c r="E76" i="4"/>
  <c r="D76" i="4"/>
  <c r="C76" i="4"/>
  <c r="E11" i="12" l="1"/>
  <c r="I39" i="13"/>
  <c r="E67" i="13"/>
  <c r="I56" i="13"/>
  <c r="F39" i="13"/>
  <c r="F61" i="13"/>
  <c r="F77" i="13"/>
  <c r="I77" i="13"/>
  <c r="C161" i="12"/>
  <c r="C17" i="4"/>
  <c r="E19" i="12"/>
  <c r="H106" i="12"/>
  <c r="H105" i="12" s="1"/>
  <c r="E105" i="12"/>
  <c r="H136" i="12"/>
  <c r="H135" i="12" s="1"/>
  <c r="E135" i="12"/>
  <c r="H88" i="12"/>
  <c r="H87" i="12" s="1"/>
  <c r="E87" i="12"/>
  <c r="H116" i="12"/>
  <c r="H115" i="12" s="1"/>
  <c r="E115" i="12"/>
  <c r="E125" i="12"/>
  <c r="H59" i="12"/>
  <c r="E29" i="12"/>
  <c r="G10" i="12"/>
  <c r="H96" i="12"/>
  <c r="H95" i="12" s="1"/>
  <c r="E95" i="12"/>
  <c r="H126" i="12"/>
  <c r="H125" i="12" s="1"/>
  <c r="F56" i="13"/>
  <c r="E42" i="13"/>
  <c r="E72" i="13" s="1"/>
  <c r="F30" i="13"/>
  <c r="F47" i="13"/>
  <c r="I47" i="13"/>
  <c r="H42" i="13"/>
  <c r="E12" i="4" s="1"/>
  <c r="E54" i="4" s="1"/>
  <c r="I30" i="13"/>
  <c r="D42" i="13"/>
  <c r="C12" i="4" s="1"/>
  <c r="C54" i="4" s="1"/>
  <c r="G42" i="13"/>
  <c r="D67" i="13"/>
  <c r="C13" i="4" s="1"/>
  <c r="C71" i="4" s="1"/>
  <c r="H67" i="13"/>
  <c r="E13" i="4" s="1"/>
  <c r="E71" i="4" s="1"/>
  <c r="I61" i="13"/>
  <c r="F18" i="13"/>
  <c r="I18" i="13"/>
  <c r="F10" i="12"/>
  <c r="H49" i="12"/>
  <c r="E49" i="12"/>
  <c r="E10" i="12" s="1"/>
  <c r="D10" i="12"/>
  <c r="D161" i="12" s="1"/>
  <c r="H41" i="12"/>
  <c r="H39" i="12" s="1"/>
  <c r="H29" i="12"/>
  <c r="H19" i="12"/>
  <c r="H11" i="12"/>
  <c r="D48" i="10"/>
  <c r="D85" i="10" s="1"/>
  <c r="E79" i="10"/>
  <c r="H24" i="10"/>
  <c r="H22" i="10" s="1"/>
  <c r="E12" i="10"/>
  <c r="F11" i="10"/>
  <c r="D11" i="10"/>
  <c r="C11" i="10"/>
  <c r="E31" i="10"/>
  <c r="E42" i="10"/>
  <c r="E11" i="10" s="1"/>
  <c r="E68" i="10"/>
  <c r="C48" i="10"/>
  <c r="G11" i="10"/>
  <c r="E59" i="10"/>
  <c r="F48" i="10"/>
  <c r="G48" i="10"/>
  <c r="E49" i="10"/>
  <c r="H49" i="10"/>
  <c r="H31" i="10"/>
  <c r="H14" i="10"/>
  <c r="H12" i="10" s="1"/>
  <c r="H43" i="10"/>
  <c r="H42" i="10" s="1"/>
  <c r="H61" i="10"/>
  <c r="H59" i="10" s="1"/>
  <c r="H70" i="10"/>
  <c r="H68" i="10" s="1"/>
  <c r="H81" i="10"/>
  <c r="H79" i="10" s="1"/>
  <c r="C72" i="4"/>
  <c r="E72" i="4"/>
  <c r="D72" i="4"/>
  <c r="D80" i="4" s="1"/>
  <c r="D48" i="4"/>
  <c r="E14" i="11"/>
  <c r="D18" i="11"/>
  <c r="G18" i="11" s="1"/>
  <c r="D12" i="11"/>
  <c r="D10" i="11" s="1"/>
  <c r="D17" i="11"/>
  <c r="G17" i="11" s="1"/>
  <c r="F14" i="11"/>
  <c r="C14" i="11"/>
  <c r="D16" i="11"/>
  <c r="F10" i="11"/>
  <c r="E10" i="11"/>
  <c r="C10" i="11"/>
  <c r="B10" i="11"/>
  <c r="F76" i="1"/>
  <c r="E76" i="1"/>
  <c r="F69" i="1"/>
  <c r="E69" i="1"/>
  <c r="F64" i="1"/>
  <c r="E64" i="1"/>
  <c r="F58" i="1"/>
  <c r="E58" i="1"/>
  <c r="F43" i="1"/>
  <c r="E43" i="1"/>
  <c r="F39" i="1"/>
  <c r="E39" i="1"/>
  <c r="F32" i="1"/>
  <c r="E32" i="1"/>
  <c r="F28" i="1"/>
  <c r="E28" i="1"/>
  <c r="F24" i="1"/>
  <c r="E24" i="1"/>
  <c r="F20" i="1"/>
  <c r="E20" i="1"/>
  <c r="F10" i="1"/>
  <c r="E10" i="1"/>
  <c r="C61" i="1"/>
  <c r="B61" i="1"/>
  <c r="C42" i="1"/>
  <c r="B42" i="1"/>
  <c r="C39" i="1"/>
  <c r="B39" i="1"/>
  <c r="C32" i="1"/>
  <c r="B32" i="1"/>
  <c r="C26" i="1"/>
  <c r="B26" i="1"/>
  <c r="C18" i="1"/>
  <c r="B18" i="1"/>
  <c r="C10" i="1"/>
  <c r="B10" i="1"/>
  <c r="A5" i="3"/>
  <c r="A5" i="4" s="1"/>
  <c r="A5" i="13" s="1"/>
  <c r="A6" i="12" s="1"/>
  <c r="A6" i="11" s="1"/>
  <c r="A6" i="10" s="1"/>
  <c r="A6" i="14" s="1"/>
  <c r="A6" i="15" s="1"/>
  <c r="F7" i="1"/>
  <c r="E7" i="1"/>
  <c r="G161" i="12" l="1"/>
  <c r="E17" i="4"/>
  <c r="H86" i="12"/>
  <c r="F161" i="12"/>
  <c r="D17" i="4"/>
  <c r="E86" i="12"/>
  <c r="E161" i="12" s="1"/>
  <c r="I67" i="13"/>
  <c r="E80" i="4"/>
  <c r="F42" i="13"/>
  <c r="E11" i="4"/>
  <c r="F67" i="13"/>
  <c r="G72" i="13"/>
  <c r="D12" i="4"/>
  <c r="C11" i="4"/>
  <c r="C80" i="4"/>
  <c r="D72" i="13"/>
  <c r="H72" i="13"/>
  <c r="I42" i="13"/>
  <c r="H10" i="12"/>
  <c r="H161" i="12" s="1"/>
  <c r="F85" i="10"/>
  <c r="C85" i="10"/>
  <c r="G85" i="10"/>
  <c r="E48" i="10"/>
  <c r="E85" i="10" s="1"/>
  <c r="G12" i="11"/>
  <c r="G10" i="11" s="1"/>
  <c r="H11" i="10"/>
  <c r="H48" i="10"/>
  <c r="E48" i="1"/>
  <c r="F48" i="1"/>
  <c r="E80" i="1"/>
  <c r="D14" i="11"/>
  <c r="D20" i="11" s="1"/>
  <c r="G16" i="11"/>
  <c r="G14" i="11" s="1"/>
  <c r="F20" i="11"/>
  <c r="E20" i="11"/>
  <c r="C20" i="11"/>
  <c r="B20" i="11"/>
  <c r="C48" i="1"/>
  <c r="C63" i="1" s="1"/>
  <c r="B48" i="1"/>
  <c r="B63" i="1" s="1"/>
  <c r="F80" i="1"/>
  <c r="F60" i="1" l="1"/>
  <c r="F82" i="1" s="1"/>
  <c r="E60" i="1"/>
  <c r="E82" i="1" s="1"/>
  <c r="F72" i="13"/>
  <c r="D54" i="4"/>
  <c r="D11" i="4"/>
  <c r="I72" i="13"/>
  <c r="G20" i="11"/>
  <c r="H85" i="10"/>
  <c r="A3" i="2"/>
  <c r="A3" i="3" s="1"/>
  <c r="A3" i="4" s="1"/>
  <c r="A3" i="13" s="1"/>
  <c r="A3" i="12" s="1"/>
  <c r="A3" i="11" s="1"/>
  <c r="A3" i="10" s="1"/>
  <c r="A3" i="14" s="1"/>
  <c r="A4" i="15" s="1"/>
  <c r="E10" i="14"/>
  <c r="D32" i="14"/>
  <c r="G32" i="14" s="1"/>
  <c r="D31" i="14"/>
  <c r="G31" i="14" s="1"/>
  <c r="D30" i="14"/>
  <c r="D29" i="14"/>
  <c r="D28" i="14"/>
  <c r="G28" i="14" s="1"/>
  <c r="D27" i="14"/>
  <c r="G27" i="14" s="1"/>
  <c r="D26" i="14"/>
  <c r="D25" i="14"/>
  <c r="G25" i="14" s="1"/>
  <c r="D24" i="14"/>
  <c r="G24" i="14" s="1"/>
  <c r="D23" i="14"/>
  <c r="G23" i="14" s="1"/>
  <c r="G30" i="14"/>
  <c r="G29" i="14"/>
  <c r="G26" i="14"/>
  <c r="F22" i="14"/>
  <c r="E22" i="14"/>
  <c r="C22" i="14"/>
  <c r="B22" i="14"/>
  <c r="D12" i="14"/>
  <c r="G12" i="14" s="1"/>
  <c r="D13" i="14"/>
  <c r="G13" i="14" s="1"/>
  <c r="D14" i="14"/>
  <c r="G14" i="14" s="1"/>
  <c r="D15" i="14"/>
  <c r="G15" i="14" s="1"/>
  <c r="D16" i="14"/>
  <c r="G16" i="14" s="1"/>
  <c r="D17" i="14"/>
  <c r="G17" i="14" s="1"/>
  <c r="D18" i="14"/>
  <c r="G18" i="14" s="1"/>
  <c r="D19" i="14"/>
  <c r="G19" i="14" s="1"/>
  <c r="D20" i="14"/>
  <c r="G20" i="14" s="1"/>
  <c r="D21" i="14"/>
  <c r="G21" i="14" s="1"/>
  <c r="D11" i="14"/>
  <c r="G11" i="14" s="1"/>
  <c r="F10" i="14"/>
  <c r="C10" i="14"/>
  <c r="B10" i="14"/>
  <c r="C33" i="14" l="1"/>
  <c r="B33" i="14"/>
  <c r="F33" i="14"/>
  <c r="E33" i="14"/>
  <c r="G22" i="14"/>
  <c r="D22" i="14"/>
  <c r="G10" i="14"/>
  <c r="D10" i="14"/>
  <c r="G33" i="14" l="1"/>
  <c r="D33" i="14"/>
  <c r="C59" i="4" l="1"/>
  <c r="C63" i="4" s="1"/>
  <c r="C64" i="4" s="1"/>
  <c r="C16" i="4"/>
  <c r="C24" i="4" s="1"/>
  <c r="C25" i="4" s="1"/>
  <c r="C26" i="4" s="1"/>
  <c r="C35" i="4" s="1"/>
  <c r="D16" i="4" l="1"/>
  <c r="D24" i="4" s="1"/>
  <c r="D25" i="4" s="1"/>
  <c r="D26" i="4" s="1"/>
  <c r="D35" i="4" s="1"/>
  <c r="D59" i="4"/>
  <c r="D63" i="4" s="1"/>
  <c r="D64" i="4" s="1"/>
  <c r="E59" i="4" l="1"/>
  <c r="E63" i="4" s="1"/>
  <c r="E64" i="4" s="1"/>
  <c r="E16" i="4"/>
  <c r="E24" i="4" s="1"/>
  <c r="E25" i="4" s="1"/>
  <c r="E26" i="4" s="1"/>
  <c r="E35" i="4" s="1"/>
</calcChain>
</file>

<file path=xl/sharedStrings.xml><?xml version="1.0" encoding="utf-8"?>
<sst xmlns="http://schemas.openxmlformats.org/spreadsheetml/2006/main" count="873" uniqueCount="556">
  <si>
    <t>Estado de Situación Financiera Detallado - LDF</t>
  </si>
  <si>
    <t>(PESOS)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</si>
  <si>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</si>
  <si>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</si>
  <si>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</si>
  <si>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</si>
  <si>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</si>
  <si>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</si>
  <si>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</si>
  <si>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</si>
  <si>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</si>
  <si>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</si>
  <si>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</si>
  <si>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</si>
  <si>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</si>
  <si>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</si>
  <si>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</si>
  <si>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</si>
  <si>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</si>
  <si>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</si>
  <si>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</si>
  <si>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</si>
  <si>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</si>
  <si>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</si>
  <si>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</si>
  <si>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</si>
  <si>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</si>
  <si>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</si>
  <si>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</si>
  <si>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</si>
  <si>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</si>
  <si>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</si>
  <si>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</si>
  <si>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</si>
  <si>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</si>
  <si>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</si>
  <si>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</si>
  <si>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</si>
  <si>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</si>
  <si>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</si>
  <si>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</si>
  <si>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</si>
  <si>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</si>
  <si>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</si>
  <si>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</si>
  <si>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</si>
  <si>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</si>
  <si>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</si>
  <si>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</si>
  <si>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</si>
  <si>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</si>
  <si>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</si>
  <si>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</si>
  <si>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</si>
  <si>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</si>
  <si>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</si>
  <si>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</si>
  <si>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</si>
  <si>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</si>
  <si>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</si>
  <si>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</si>
  <si>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</si>
  <si>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</si>
  <si>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</si>
  <si>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</si>
  <si>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</si>
  <si>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</si>
  <si>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</si>
  <si>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</si>
  <si>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</si>
  <si>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</si>
  <si>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</si>
  <si>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</si>
  <si>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</si>
  <si>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</si>
  <si>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</si>
  <si>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</si>
  <si>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</si>
  <si>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</si>
  <si>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</si>
  <si>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</si>
  <si>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</si>
  <si>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</si>
  <si>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</si>
  <si>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</si>
  <si>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</si>
  <si>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</si>
  <si>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</si>
  <si>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</si>
  <si>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</si>
  <si>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</si>
  <si>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</si>
  <si>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</si>
  <si>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</si>
  <si>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</si>
  <si>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</si>
  <si>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</si>
  <si>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</si>
  <si>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</si>
  <si>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</si>
  <si>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</si>
  <si>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</si>
  <si>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</si>
  <si>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</si>
  <si>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</si>
  <si>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</si>
  <si>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</si>
  <si>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</si>
  <si>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</si>
  <si>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</si>
  <si>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</si>
  <si>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</si>
  <si>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</si>
  <si>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</si>
  <si>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</si>
  <si>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</si>
  <si>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</si>
  <si>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</si>
  <si>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</si>
  <si>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</si>
  <si>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</si>
  <si>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</si>
  <si>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</si>
  <si>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</si>
  <si>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</si>
  <si>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</si>
  <si>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</si>
  <si>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</si>
  <si>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</si>
  <si>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</si>
  <si>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</si>
  <si>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</si>
  <si>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</si>
  <si>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</si>
  <si>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</si>
  <si>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</si>
  <si>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</si>
  <si>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</si>
  <si>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A. Deuda Contingente 1</t>
  </si>
  <si>
    <t>B. Deuda Contingente 2</t>
  </si>
  <si>
    <t>C. Deuda Contingente XX</t>
  </si>
  <si>
    <t>5. Valor de Instrumentos Bono Cupón Cero 2 (Informativo)</t>
  </si>
  <si>
    <t>A. Instrumento Bono Cupón Cero 1</t>
  </si>
  <si>
    <t>B. Instrumento Bono Cupón Cero 2</t>
  </si>
  <si>
    <t>C. Instrumento Bono Cupón Cero XX</t>
  </si>
  <si>
    <t>4. Deuda Contingente 1 (informativo)</t>
  </si>
  <si>
    <t>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</t>
  </si>
  <si>
    <t>Se refiere al valor del Bono Cupón Cero que respalda el pago de los créditos asociados al mismo (Activo).</t>
  </si>
  <si>
    <t>Obligaciones a Corto Plazo (k)</t>
  </si>
  <si>
    <t>Comisiones y Costos Relacionados (o)</t>
  </si>
  <si>
    <t>6. Obligaciones a Corto Plazo (Informativo)</t>
  </si>
  <si>
    <t>A. Crédito 1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</si>
  <si>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</si>
  <si>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</si>
  <si>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</si>
  <si>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</si>
  <si>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</si>
  <si>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</si>
  <si>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</si>
  <si>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</si>
  <si>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</si>
  <si>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</si>
  <si>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</si>
  <si>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</si>
  <si>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</si>
  <si>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</si>
  <si>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</si>
  <si>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</si>
  <si>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</si>
  <si>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</si>
  <si>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</si>
  <si>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</si>
  <si>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</si>
  <si>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Estimado/</t>
  </si>
  <si>
    <t>Aprobado (d)</t>
  </si>
  <si>
    <t>Devengado</t>
  </si>
  <si>
    <t>Recaudado/</t>
  </si>
  <si>
    <t xml:space="preserve">Pagado 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</si>
  <si>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</si>
  <si>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</si>
  <si>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</si>
  <si>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</si>
  <si>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</si>
  <si>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</si>
  <si>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</si>
  <si>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</si>
  <si>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</si>
  <si>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</si>
  <si>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</si>
  <si>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</si>
  <si>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r>
      <t>B. Egresos Presupuestarios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(B = B1+B2)</t>
    </r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</si>
  <si>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</si>
  <si>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</si>
  <si>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</si>
  <si>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</si>
  <si>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</si>
  <si>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</si>
  <si>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</si>
  <si>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 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</si>
  <si>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</si>
  <si>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</si>
  <si>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</si>
  <si>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</si>
  <si>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</si>
  <si>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</si>
  <si>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</si>
  <si>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</si>
  <si>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</si>
  <si>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</si>
  <si>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</si>
  <si>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</si>
  <si>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</si>
  <si>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</si>
  <si>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</si>
  <si>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Datos Informativos</t>
  </si>
  <si>
    <t>A. Ingresos Derivados de Financiamientos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</si>
  <si>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</si>
  <si>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</si>
  <si>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</si>
  <si>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</si>
  <si>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</si>
  <si>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</si>
  <si>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</si>
  <si>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</si>
  <si>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</si>
  <si>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</si>
  <si>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</si>
  <si>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</si>
  <si>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</si>
  <si>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</si>
  <si>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</si>
  <si>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</si>
  <si>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</si>
  <si>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</si>
  <si>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</si>
  <si>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</si>
  <si>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</si>
  <si>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</si>
  <si>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</si>
  <si>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</si>
  <si>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</si>
  <si>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</si>
  <si>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</si>
  <si>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</si>
  <si>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</si>
  <si>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</si>
  <si>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</si>
  <si>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</si>
  <si>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</si>
  <si>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</si>
  <si>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</si>
  <si>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</si>
  <si>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</si>
  <si>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</si>
  <si>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</t>
  </si>
  <si>
    <t>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</si>
  <si>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</si>
  <si>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</si>
  <si>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</si>
  <si>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</si>
  <si>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</si>
  <si>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</si>
  <si>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</si>
  <si>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</si>
  <si>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</si>
  <si>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</si>
  <si>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</si>
  <si>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</si>
  <si>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</si>
  <si>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</si>
  <si>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</si>
  <si>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</si>
  <si>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</si>
  <si>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</si>
  <si>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</si>
  <si>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</si>
  <si>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</si>
  <si>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</si>
  <si>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</si>
  <si>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IV. Total de Ingresos (IV = I + II + III)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</si>
  <si>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</si>
  <si>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</si>
  <si>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</si>
  <si>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</si>
  <si>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</si>
  <si>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</si>
  <si>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</si>
  <si>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 xml:space="preserve">Ampliaciones/ (Reducciones) </t>
  </si>
  <si>
    <t xml:space="preserve">Modificado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</si>
  <si>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</si>
  <si>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</si>
  <si>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</si>
  <si>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</si>
  <si>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</si>
  <si>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</si>
  <si>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</si>
  <si>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</si>
  <si>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</si>
  <si>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</si>
  <si>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</si>
  <si>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</si>
  <si>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</si>
  <si>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</si>
  <si>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</si>
  <si>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</si>
  <si>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</si>
  <si>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</si>
  <si>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</si>
  <si>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</si>
  <si>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</si>
  <si>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</si>
  <si>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</si>
  <si>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</si>
  <si>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</si>
  <si>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</si>
  <si>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</si>
  <si>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</si>
  <si>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</si>
  <si>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</si>
  <si>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</si>
  <si>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</si>
  <si>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</si>
  <si>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</si>
  <si>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</si>
  <si>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</si>
  <si>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</si>
  <si>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</si>
  <si>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</si>
  <si>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</si>
  <si>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</si>
  <si>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</si>
  <si>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</si>
  <si>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</si>
  <si>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</si>
  <si>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</si>
  <si>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</si>
  <si>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</si>
  <si>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</si>
  <si>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</si>
  <si>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</si>
  <si>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</si>
  <si>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</si>
  <si>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</si>
  <si>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</si>
  <si>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</si>
  <si>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</si>
  <si>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</si>
  <si>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</si>
  <si>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</si>
  <si>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</si>
  <si>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</si>
  <si>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</si>
  <si>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</si>
  <si>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</si>
  <si>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</si>
  <si>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</si>
  <si>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</si>
  <si>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</si>
  <si>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</si>
  <si>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</si>
  <si>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</si>
  <si>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</si>
  <si>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</si>
  <si>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</si>
  <si>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</si>
  <si>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Clasificación Administrativa</t>
  </si>
  <si>
    <t>I. Gasto No Etiquetado</t>
  </si>
  <si>
    <t>(I=A+B+C+D+E+F+G+H)</t>
  </si>
  <si>
    <t>II. Gasto Etiquetado</t>
  </si>
  <si>
    <t>(II=A+B+C+D+E+F+G+H)</t>
  </si>
  <si>
    <t>Clasificación Funcional (Finalidad y Función)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</si>
  <si>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</si>
  <si>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</si>
  <si>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</si>
  <si>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</si>
  <si>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</si>
  <si>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</si>
  <si>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</si>
  <si>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</si>
  <si>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</si>
  <si>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</si>
  <si>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</si>
  <si>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</si>
  <si>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</si>
  <si>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</si>
  <si>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</si>
  <si>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</si>
  <si>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</si>
  <si>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</si>
  <si>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</si>
  <si>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</si>
  <si>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</si>
  <si>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</si>
  <si>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</si>
  <si>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</si>
  <si>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</si>
  <si>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</si>
  <si>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</si>
  <si>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</si>
  <si>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</si>
  <si>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Publica / Costo Financiero de la Deuda</t>
  </si>
  <si>
    <t>d2) Transferencias, Participaciones y Aportaciones Entre Diferentes Niveles y Ordenes de Gobierno</t>
  </si>
  <si>
    <t>d3) Saneamiento del Sistema Financiero</t>
  </si>
  <si>
    <t>d4) Adeudos de Ejercicios Fiscales Anteriores</t>
  </si>
  <si>
    <t>II. Gasto Etiquetado (II=A+B+C+D)</t>
  </si>
  <si>
    <t>Clasificación de Servicios Personales por Categoría</t>
  </si>
  <si>
    <t xml:space="preserve">Devengado 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</si>
  <si>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</si>
  <si>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</si>
  <si>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</si>
  <si>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</si>
  <si>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</si>
  <si>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</si>
  <si>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</si>
  <si>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</si>
  <si>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</si>
  <si>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</si>
  <si>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</si>
  <si>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</si>
  <si>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</si>
  <si>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Bajo protesta de decir verdad declaramos que los Estados Financieros y sus notas son razonablemente correctos y son responsabilidad del emisor.</t>
  </si>
  <si>
    <t>Guía de Cumplimiento de la Ley de Disciplina Financiera de las Entidades Federativas y Municipios - LDF</t>
  </si>
  <si>
    <t>Indicadores de Observancia</t>
  </si>
  <si>
    <t>Implementación</t>
  </si>
  <si>
    <t>Resultado</t>
  </si>
  <si>
    <t>Fundamento</t>
  </si>
  <si>
    <t>Comentarios</t>
  </si>
  <si>
    <t>SI</t>
  </si>
  <si>
    <t>NO</t>
  </si>
  <si>
    <t>Mecanismo de Verificación</t>
  </si>
  <si>
    <t>Fecha estimada de cumplimiento</t>
  </si>
  <si>
    <t>Monto o valor</t>
  </si>
  <si>
    <t>Unidad (pesos/porcentaje)</t>
  </si>
  <si>
    <t>INDICADORES PRESUPUESTARIOS</t>
  </si>
  <si>
    <t>A. INDICADORES CUANTITATIVOS</t>
  </si>
  <si>
    <t>Balance Presupuestario Sostenible</t>
  </si>
  <si>
    <t>a.</t>
  </si>
  <si>
    <t>Propuesto</t>
  </si>
  <si>
    <t>Iniciativa de Ley de Ingresos y Proyecto de Presupuesto de Egresos</t>
  </si>
  <si>
    <t>pesos</t>
  </si>
  <si>
    <t>Art. 6 y 19 de la LDF</t>
  </si>
  <si>
    <t>b.</t>
  </si>
  <si>
    <t>Ley de Ingresos y Presupuesto de Egresos</t>
  </si>
  <si>
    <t>c.</t>
  </si>
  <si>
    <t>Ejercido</t>
  </si>
  <si>
    <t>Cuenta Pública / Formato 4 LDF</t>
  </si>
  <si>
    <t>Balance Presupuestario de Recursos Disponibles Sostenible</t>
  </si>
  <si>
    <t>Financiamiento Neto dentro del Techo de Financiamiento Neto</t>
  </si>
  <si>
    <t xml:space="preserve">Iniciativa de Ley de Ingresos </t>
  </si>
  <si>
    <t>Art. 6, 19 y 46 de la LDF</t>
  </si>
  <si>
    <t xml:space="preserve">Ley de Ingresos </t>
  </si>
  <si>
    <t>Recursos destinados a la atención de desastres naturales</t>
  </si>
  <si>
    <t>Asignación al fideicomiso para desastres naturales</t>
  </si>
  <si>
    <t>a.1 Aprobado</t>
  </si>
  <si>
    <t>Reporte Trim. Formato 6 a)</t>
  </si>
  <si>
    <t>Art. 9 de la LDF</t>
  </si>
  <si>
    <t>a.2 Pagado</t>
  </si>
  <si>
    <t>Cuenta Pública / Formato 6 a)</t>
  </si>
  <si>
    <t>Aportación promedio realizada por la Entidad Federativa durante los 5 ejercicios previos, para infraestructura dañada por desastres naturales</t>
  </si>
  <si>
    <t>Autorizaciones de recursos aprobados por el FONDEN</t>
  </si>
  <si>
    <t>Saldo del fideicomiso para desastres naturales</t>
  </si>
  <si>
    <t>Cuenta Pública / Auxiliar de Cuentas</t>
  </si>
  <si>
    <t>d.</t>
  </si>
  <si>
    <t>Costo promedio de los últimos 5 ejercicios de la reconstrucción de infraestructura dañada por desastres naturales</t>
  </si>
  <si>
    <t>Techo para servicios personales</t>
  </si>
  <si>
    <t xml:space="preserve">a. </t>
  </si>
  <si>
    <t>Asignación en el Presupuesto de Egresos</t>
  </si>
  <si>
    <t>Reporte Trim. Formato 6 d)</t>
  </si>
  <si>
    <t>Art. 10 y 21 de la LDF</t>
  </si>
  <si>
    <t xml:space="preserve">b. </t>
  </si>
  <si>
    <t>Art. 13 fracc. V y 21 de la LDF</t>
  </si>
  <si>
    <t>Previsiones de gasto para compromisos de pago derivados de APPs</t>
  </si>
  <si>
    <t>Presupuesto de Egresos</t>
  </si>
  <si>
    <t>Art. 11 y 21 de la LDF</t>
  </si>
  <si>
    <t>Techo de ADEFAS para el ejercicio fiscal</t>
  </si>
  <si>
    <t>Proyecto de Presupuesto de Egresos</t>
  </si>
  <si>
    <t>Art. 12 y 20 de la LDF</t>
  </si>
  <si>
    <t>B. INDICADORES CUALITATIVOS</t>
  </si>
  <si>
    <t>Objetivos anuales, estrategias y metas para el ejercicio fiscal</t>
  </si>
  <si>
    <t>Art. 5 y 18 de la LDF</t>
  </si>
  <si>
    <t>Proyecciones de ejercicios posteriores</t>
  </si>
  <si>
    <t>Iniciativa de Ley de Ingresos y Proyecto de Presupuesto de Egresos / Formatos 7 a) y b)</t>
  </si>
  <si>
    <t>Descripción de riesgos relevantes y propuestas de acción para enfrentarlos</t>
  </si>
  <si>
    <t>Resultados de ejercicios fiscales anteriores y el ejercicio fiscal en cuestión</t>
  </si>
  <si>
    <t>Iniciativa de Ley de Ingresos y Proyecto de Presupuesto de Egresos / Formatos 7 c) y d)</t>
  </si>
  <si>
    <t>e.</t>
  </si>
  <si>
    <t>Estudio actuarial de las pensiones de sus trabajadores</t>
  </si>
  <si>
    <t>Proyecto de Presupuesto de Egresos / Formato 8</t>
  </si>
  <si>
    <t>Balance Presupuestario de Recursos Disponibles, en caso de ser negativo</t>
  </si>
  <si>
    <t>Razones excepcionales que justifican el Balance Presupuestario de Recursos Disponibles negativo</t>
  </si>
  <si>
    <t>Iniciativa de Ley de Ingresos o Proyecto de Presupuesto de Egresos</t>
  </si>
  <si>
    <t>Fuente de recursos para cubrir el Balance Presupuestario de Recursos Disponibles negativo</t>
  </si>
  <si>
    <t>Número de ejercicios fiscales y acciones necesarias para cubrir el Balance Presupuestario de Recursos Disponibles negativo</t>
  </si>
  <si>
    <t>Informes Trimestrales sobre el avance de las acciones para recuperar el Balance Presupuestario de Recursos Disponibles</t>
  </si>
  <si>
    <t>Reporte Trim. y Cuenta Pública</t>
  </si>
  <si>
    <t>Servicios Personales</t>
  </si>
  <si>
    <t>Remuneraciones de los servidores públicos</t>
  </si>
  <si>
    <t>Proyecto de Presupuesto</t>
  </si>
  <si>
    <t>Previsiones salariales y económicas para cubrir incrementos salariales, creación de plazas y otros</t>
  </si>
  <si>
    <t>INDICADORES DEL EJERCICIO PRESUPUESTARIO</t>
  </si>
  <si>
    <t>Ingresos Excedentes derivados de Ingresos de Libre Disposición</t>
  </si>
  <si>
    <t>Monto de Ingresos Excedentes derivados de ILD</t>
  </si>
  <si>
    <t xml:space="preserve">Cuenta Pública / Formato 5 </t>
  </si>
  <si>
    <t>Art. 14 y 21 de la LDF</t>
  </si>
  <si>
    <t>Monto de Ingresos Excedentes derivados de ILD destinados al fin del A.14, fracción I de la LDF</t>
  </si>
  <si>
    <t>Cuenta Pública</t>
  </si>
  <si>
    <t>Monto de Ingresos Excedentes derivados de ILD destinados al fin del A.14, fracción II, a) de la LDF</t>
  </si>
  <si>
    <t>Monto de Ingresos Excedentes derivados de ILD destinados al fin del A.14, fracción II, b) de la LDF</t>
  </si>
  <si>
    <t>Monto de Ingresos Excedentes derivados de ILD destinados al fin del artículo noveno transitorio de la LDF</t>
  </si>
  <si>
    <t>Art. Noveno Transitorio de la LDF</t>
  </si>
  <si>
    <t>Análisis Costo-Beneficio para programas o proyectos de inversión mayores a 10 millones de UDIS</t>
  </si>
  <si>
    <t>Página de internet de la Secretaría de Finanzas o Tesorería Municipal</t>
  </si>
  <si>
    <t>Art. 13 frac. III y 21 de la LDF</t>
  </si>
  <si>
    <t>Análisis de conveniencia y análisis de transferencia de riesgos de los proyectos APPs</t>
  </si>
  <si>
    <t>Identificación de población objetivo, destino y temporalidad de subsidios</t>
  </si>
  <si>
    <t>Art. 13 frac. VII y 21 de la LDF</t>
  </si>
  <si>
    <t>INDICADORES DE DEUDA PÚBLICA</t>
  </si>
  <si>
    <t>Obligaciones a Corto Plazo</t>
  </si>
  <si>
    <t>Límite de Obligaciones a Corto Plazo</t>
  </si>
  <si>
    <t>Art. 30 frac. I de la LDF</t>
  </si>
  <si>
    <t>Anexo ADF-01</t>
  </si>
  <si>
    <t>Anexo ADF-02</t>
  </si>
  <si>
    <t>Anexo ADF-03</t>
  </si>
  <si>
    <t>Anexo ADF-04</t>
  </si>
  <si>
    <t>Anexo ADF-05</t>
  </si>
  <si>
    <t>Anexo ADF-06</t>
  </si>
  <si>
    <t>Anexo ADF-07</t>
  </si>
  <si>
    <t>Anexo ADF-08</t>
  </si>
  <si>
    <t>Anexo ADF-09</t>
  </si>
  <si>
    <t>Anexo ADF-10</t>
  </si>
  <si>
    <t>MUNICIPIO DE SAN VICENTE TANCUAYALAB, S.L.P.</t>
  </si>
  <si>
    <t>Saldo al 31 de diciembre de 2019 (d)</t>
  </si>
  <si>
    <t>Saldo Final del Periodo (h) h=d+e-f+g</t>
  </si>
  <si>
    <t>Monto Contratado (l)</t>
  </si>
  <si>
    <t>Plazo Pactado (m)</t>
  </si>
  <si>
    <t>Tasa de Interés (n)</t>
  </si>
  <si>
    <t>Tasa Efectiva (p)</t>
  </si>
  <si>
    <t>2020 (d)</t>
  </si>
  <si>
    <t>31 de diciembre de 2019 (e)</t>
  </si>
  <si>
    <t>Al 31 de diciembre de 2020</t>
  </si>
  <si>
    <t>Del 1 de enero al 31 de diciembre de 2020</t>
  </si>
  <si>
    <t>Monto pagado de la inversión al 31 de diciembre de 2020 (k)</t>
  </si>
  <si>
    <t>Monto pagado de la inversión actualizado  al 31 de diciembre de 2020 (l)</t>
  </si>
  <si>
    <t>Saldo pendiente por pagar de la inversión  al 31 de diciembre de 2020 (m = g – l)</t>
  </si>
  <si>
    <t>Tesoreria</t>
  </si>
  <si>
    <t>Infraestructura</t>
  </si>
  <si>
    <t>Fortalecimiento</t>
  </si>
  <si>
    <t>Convenios</t>
  </si>
  <si>
    <t>NO APLICA</t>
  </si>
  <si>
    <t>H. Participaciones 
(H=h1+h2+h3+h4+h5+h6+h7+h8+h9+h10+h11)</t>
  </si>
  <si>
    <t>El Municipio de San Vicente Tancuayalab, durante el ejercicio 2020, no tuvo Obligaciones Diferentes de Financiamientos, por lo tanto no le aplica el Anexo ADF-03.</t>
  </si>
  <si>
    <t>NINGUNO</t>
  </si>
  <si>
    <t>ANEXO AED-01</t>
  </si>
  <si>
    <t>ANEXO ADF-01</t>
  </si>
  <si>
    <t>EN PROCESO</t>
  </si>
  <si>
    <t>NOAPLICA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</si>
</sst>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sz val="6"/>
      <color theme="1"/>
      <name val="Arial"/>
      <family val="2"/>
    </font>
    <font>
      <sz val="5"/>
      <color theme="1"/>
      <name val="Arial"/>
      <family val="2"/>
    </font>
    <font>
      <b/>
      <sz val="11"/>
      <color theme="1"/>
      <name val="Arial"/>
      <family val="2"/>
    </font>
    <font>
      <b/>
      <sz val="6"/>
      <color theme="1"/>
      <name val="Arial"/>
      <family val="2"/>
    </font>
    <font>
      <sz val="4.5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8"/>
      <color indexed="8"/>
      <name val="Arial"/>
      <family val="2"/>
    </font>
    <font>
      <i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lightGray">
        <b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F2F2F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8" fillId="0" borderId="0"/>
  </cellStyleXfs>
  <cellXfs count="414">
    <xf numFmtId="0" fontId="0" fillId="0" borderId="0" xfId="0"/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5" fillId="0" borderId="0" xfId="0" applyFont="1"/>
    <xf numFmtId="0" fontId="3" fillId="0" borderId="5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0" fontId="5" fillId="0" borderId="0" xfId="0" applyFont="1" applyBorder="1"/>
    <xf numFmtId="0" fontId="2" fillId="0" borderId="6" xfId="0" applyFont="1" applyBorder="1" applyAlignment="1">
      <alignment horizontal="justify" vertical="top" wrapText="1"/>
    </xf>
    <xf numFmtId="0" fontId="3" fillId="2" borderId="11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justify" vertical="top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wrapText="1"/>
    </xf>
    <xf numFmtId="0" fontId="3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 indent="1"/>
    </xf>
    <xf numFmtId="0" fontId="3" fillId="0" borderId="11" xfId="0" applyFont="1" applyBorder="1" applyAlignment="1">
      <alignment horizontal="justify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left" vertical="top" wrapText="1" indent="2"/>
    </xf>
    <xf numFmtId="0" fontId="3" fillId="0" borderId="6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2" fillId="0" borderId="7" xfId="0" applyFont="1" applyBorder="1" applyAlignment="1">
      <alignment horizontal="left" vertical="top" wrapText="1" indent="1"/>
    </xf>
    <xf numFmtId="0" fontId="3" fillId="2" borderId="11" xfId="0" applyFont="1" applyFill="1" applyBorder="1" applyAlignment="1">
      <alignment horizontal="center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2" fillId="0" borderId="7" xfId="0" applyFont="1" applyBorder="1" applyAlignment="1">
      <alignment horizontal="left" vertical="top" indent="1"/>
    </xf>
    <xf numFmtId="0" fontId="2" fillId="0" borderId="7" xfId="0" applyFont="1" applyBorder="1"/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7" xfId="0" applyFont="1" applyBorder="1" applyAlignment="1">
      <alignment horizontal="left" indent="1"/>
    </xf>
    <xf numFmtId="0" fontId="3" fillId="4" borderId="1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justify"/>
    </xf>
    <xf numFmtId="0" fontId="2" fillId="0" borderId="15" xfId="0" applyFont="1" applyBorder="1" applyAlignment="1">
      <alignment horizontal="justify"/>
    </xf>
    <xf numFmtId="0" fontId="2" fillId="0" borderId="9" xfId="0" applyFont="1" applyBorder="1" applyAlignment="1">
      <alignment horizontal="justify"/>
    </xf>
    <xf numFmtId="0" fontId="2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5" xfId="0" applyFont="1" applyBorder="1" applyAlignment="1">
      <alignment horizontal="left" wrapText="1"/>
    </xf>
    <xf numFmtId="0" fontId="2" fillId="0" borderId="6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8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justify" wrapText="1"/>
    </xf>
    <xf numFmtId="0" fontId="2" fillId="0" borderId="1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wrapText="1"/>
    </xf>
    <xf numFmtId="0" fontId="3" fillId="0" borderId="5" xfId="0" applyFont="1" applyBorder="1" applyAlignment="1">
      <alignment horizontal="justify" wrapText="1"/>
    </xf>
    <xf numFmtId="0" fontId="2" fillId="0" borderId="7" xfId="0" applyFont="1" applyBorder="1" applyAlignment="1">
      <alignment horizontal="center" wrapText="1"/>
    </xf>
    <xf numFmtId="0" fontId="3" fillId="0" borderId="6" xfId="0" applyFont="1" applyBorder="1" applyAlignment="1">
      <alignment horizontal="justify"/>
    </xf>
    <xf numFmtId="0" fontId="3" fillId="0" borderId="7" xfId="0" applyFont="1" applyBorder="1" applyAlignment="1">
      <alignment horizontal="justify"/>
    </xf>
    <xf numFmtId="0" fontId="3" fillId="0" borderId="9" xfId="0" applyFont="1" applyBorder="1" applyAlignment="1">
      <alignment horizontal="justify"/>
    </xf>
    <xf numFmtId="0" fontId="3" fillId="0" borderId="11" xfId="0" applyFont="1" applyBorder="1" applyAlignment="1">
      <alignment horizontal="justify"/>
    </xf>
    <xf numFmtId="0" fontId="3" fillId="0" borderId="11" xfId="0" applyFont="1" applyBorder="1" applyAlignment="1">
      <alignment horizontal="center"/>
    </xf>
    <xf numFmtId="0" fontId="3" fillId="4" borderId="8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 indent="1"/>
    </xf>
    <xf numFmtId="0" fontId="3" fillId="0" borderId="9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0" xfId="0" applyFont="1"/>
    <xf numFmtId="0" fontId="3" fillId="4" borderId="6" xfId="0" applyFont="1" applyFill="1" applyBorder="1" applyAlignment="1">
      <alignment horizontal="left" vertical="top" wrapText="1"/>
    </xf>
    <xf numFmtId="0" fontId="7" fillId="0" borderId="0" xfId="0" applyFont="1"/>
    <xf numFmtId="0" fontId="11" fillId="0" borderId="0" xfId="1" applyFont="1" applyBorder="1" applyAlignment="1">
      <alignment vertical="top" wrapText="1"/>
    </xf>
    <xf numFmtId="0" fontId="14" fillId="0" borderId="0" xfId="0" applyFont="1"/>
    <xf numFmtId="0" fontId="10" fillId="0" borderId="0" xfId="1" applyFont="1" applyBorder="1" applyAlignment="1">
      <alignment vertical="top" wrapText="1"/>
    </xf>
    <xf numFmtId="0" fontId="0" fillId="0" borderId="0" xfId="0" applyAlignment="1">
      <alignment wrapText="1"/>
    </xf>
    <xf numFmtId="0" fontId="15" fillId="2" borderId="0" xfId="0" applyFont="1" applyFill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vertical="center" wrapText="1"/>
    </xf>
    <xf numFmtId="0" fontId="15" fillId="2" borderId="11" xfId="0" applyFont="1" applyFill="1" applyBorder="1" applyAlignment="1">
      <alignment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vertical="center" wrapText="1"/>
    </xf>
    <xf numFmtId="0" fontId="12" fillId="6" borderId="11" xfId="0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right" vertical="center" wrapText="1"/>
    </xf>
    <xf numFmtId="0" fontId="12" fillId="6" borderId="10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left" vertical="center" wrapText="1" indent="2"/>
    </xf>
    <xf numFmtId="0" fontId="12" fillId="0" borderId="9" xfId="0" applyFont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6" borderId="10" xfId="0" applyFont="1" applyFill="1" applyBorder="1" applyAlignment="1">
      <alignment vertical="center" wrapText="1"/>
    </xf>
    <xf numFmtId="0" fontId="13" fillId="6" borderId="13" xfId="0" applyFont="1" applyFill="1" applyBorder="1" applyAlignment="1">
      <alignment vertical="center" wrapText="1"/>
    </xf>
    <xf numFmtId="0" fontId="15" fillId="5" borderId="13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5" fillId="5" borderId="11" xfId="0" applyFont="1" applyFill="1" applyBorder="1" applyAlignment="1">
      <alignment vertical="center" wrapText="1"/>
    </xf>
    <xf numFmtId="0" fontId="0" fillId="0" borderId="0" xfId="0" applyFont="1"/>
    <xf numFmtId="0" fontId="2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wrapText="1"/>
    </xf>
    <xf numFmtId="0" fontId="3" fillId="2" borderId="7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6" xfId="0" applyFont="1" applyBorder="1" applyAlignment="1">
      <alignment horizontal="left"/>
    </xf>
    <xf numFmtId="4" fontId="17" fillId="4" borderId="5" xfId="0" applyNumberFormat="1" applyFont="1" applyFill="1" applyBorder="1" applyAlignment="1">
      <alignment horizontal="right" vertical="top" wrapText="1"/>
    </xf>
    <xf numFmtId="4" fontId="18" fillId="0" borderId="5" xfId="0" applyNumberFormat="1" applyFont="1" applyBorder="1" applyAlignment="1">
      <alignment horizontal="right" vertical="top" wrapText="1"/>
    </xf>
    <xf numFmtId="4" fontId="17" fillId="0" borderId="5" xfId="0" applyNumberFormat="1" applyFont="1" applyBorder="1" applyAlignment="1">
      <alignment horizontal="right" vertical="top" wrapText="1"/>
    </xf>
    <xf numFmtId="4" fontId="5" fillId="0" borderId="0" xfId="0" applyNumberFormat="1" applyFont="1"/>
    <xf numFmtId="4" fontId="17" fillId="0" borderId="7" xfId="0" applyNumberFormat="1" applyFont="1" applyBorder="1" applyAlignment="1">
      <alignment horizontal="right" vertical="top" wrapText="1"/>
    </xf>
    <xf numFmtId="4" fontId="18" fillId="0" borderId="7" xfId="0" applyNumberFormat="1" applyFont="1" applyBorder="1" applyAlignment="1">
      <alignment horizontal="right" vertical="top" wrapText="1"/>
    </xf>
    <xf numFmtId="4" fontId="18" fillId="2" borderId="7" xfId="0" applyNumberFormat="1" applyFont="1" applyFill="1" applyBorder="1" applyAlignment="1">
      <alignment horizontal="right" vertical="top" wrapText="1"/>
    </xf>
    <xf numFmtId="0" fontId="19" fillId="0" borderId="0" xfId="0" applyFont="1"/>
    <xf numFmtId="0" fontId="3" fillId="2" borderId="2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4" fontId="18" fillId="0" borderId="11" xfId="0" applyNumberFormat="1" applyFont="1" applyBorder="1" applyAlignment="1">
      <alignment horizontal="right" vertical="top" wrapText="1"/>
    </xf>
    <xf numFmtId="4" fontId="18" fillId="0" borderId="7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wrapText="1"/>
    </xf>
    <xf numFmtId="0" fontId="18" fillId="0" borderId="7" xfId="0" applyFont="1" applyBorder="1" applyAlignment="1">
      <alignment horizontal="center" vertical="top" wrapText="1"/>
    </xf>
    <xf numFmtId="0" fontId="10" fillId="0" borderId="0" xfId="1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justify" wrapText="1"/>
    </xf>
    <xf numFmtId="0" fontId="5" fillId="0" borderId="0" xfId="0" applyFont="1" applyAlignment="1">
      <alignment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0" fillId="0" borderId="0" xfId="0" applyAlignment="1">
      <alignment wrapText="1"/>
    </xf>
    <xf numFmtId="0" fontId="3" fillId="2" borderId="2" xfId="0" applyFont="1" applyFill="1" applyBorder="1"/>
    <xf numFmtId="0" fontId="3" fillId="2" borderId="4" xfId="0" applyFont="1" applyFill="1" applyBorder="1"/>
    <xf numFmtId="0" fontId="3" fillId="2" borderId="9" xfId="0" applyFont="1" applyFill="1" applyBorder="1"/>
    <xf numFmtId="0" fontId="3" fillId="2" borderId="11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2" fillId="0" borderId="2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3" fillId="2" borderId="1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0" borderId="6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2" borderId="12" xfId="0" applyFont="1" applyFill="1" applyBorder="1"/>
    <xf numFmtId="0" fontId="3" fillId="2" borderId="14" xfId="0" applyFont="1" applyFill="1" applyBorder="1"/>
    <xf numFmtId="0" fontId="3" fillId="2" borderId="2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2" fillId="0" borderId="10" xfId="0" applyFont="1" applyBorder="1" applyAlignment="1">
      <alignment horizontal="justify"/>
    </xf>
    <xf numFmtId="0" fontId="2" fillId="0" borderId="16" xfId="0" applyFont="1" applyBorder="1" applyAlignment="1">
      <alignment horizontal="justify"/>
    </xf>
    <xf numFmtId="0" fontId="3" fillId="0" borderId="6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0" xfId="0" applyFont="1" applyAlignment="1">
      <alignment horizontal="justify"/>
    </xf>
    <xf numFmtId="0" fontId="2" fillId="0" borderId="15" xfId="0" applyFont="1" applyBorder="1" applyAlignment="1">
      <alignment horizontal="justify"/>
    </xf>
    <xf numFmtId="0" fontId="2" fillId="0" borderId="0" xfId="0" applyFont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3" fillId="2" borderId="6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3" fillId="2" borderId="18" xfId="0" applyFont="1" applyFill="1" applyBorder="1" applyAlignment="1">
      <alignment horizontal="center" vertical="top"/>
    </xf>
    <xf numFmtId="0" fontId="3" fillId="2" borderId="15" xfId="0" applyFont="1" applyFill="1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0" fillId="0" borderId="4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4" fontId="17" fillId="0" borderId="5" xfId="0" applyNumberFormat="1" applyFont="1" applyBorder="1" applyAlignment="1">
      <alignment horizontal="right" vertical="top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 wrapText="1"/>
    </xf>
    <xf numFmtId="0" fontId="3" fillId="2" borderId="13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4" fontId="17" fillId="0" borderId="1" xfId="0" applyNumberFormat="1" applyFont="1" applyBorder="1" applyAlignment="1">
      <alignment horizontal="right" vertical="top" wrapText="1"/>
    </xf>
    <xf numFmtId="0" fontId="3" fillId="2" borderId="18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0" borderId="2" xfId="0" applyFont="1" applyBorder="1" applyAlignment="1">
      <alignment horizontal="justify" wrapText="1"/>
    </xf>
    <xf numFmtId="0" fontId="3" fillId="0" borderId="18" xfId="0" applyFont="1" applyBorder="1" applyAlignment="1">
      <alignment horizontal="justify" wrapText="1"/>
    </xf>
    <xf numFmtId="0" fontId="3" fillId="0" borderId="6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15" fillId="6" borderId="13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19" xfId="0" applyFont="1" applyFill="1" applyBorder="1" applyAlignment="1">
      <alignment horizontal="center" vertical="center"/>
    </xf>
    <xf numFmtId="0" fontId="15" fillId="2" borderId="20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vertical="center" wrapText="1"/>
    </xf>
    <xf numFmtId="0" fontId="15" fillId="5" borderId="13" xfId="0" applyFont="1" applyFill="1" applyBorder="1" applyAlignment="1">
      <alignment vertical="center" wrapText="1"/>
    </xf>
    <xf numFmtId="0" fontId="15" fillId="2" borderId="12" xfId="0" applyFont="1" applyFill="1" applyBorder="1" applyAlignment="1">
      <alignment vertical="center" wrapText="1"/>
    </xf>
    <xf numFmtId="0" fontId="15" fillId="2" borderId="13" xfId="0" applyFont="1" applyFill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5" fillId="0" borderId="19" xfId="0" applyFont="1" applyBorder="1" applyAlignment="1">
      <alignment vertical="center" wrapText="1"/>
    </xf>
    <xf numFmtId="0" fontId="15" fillId="5" borderId="14" xfId="0" applyFont="1" applyFill="1" applyBorder="1" applyAlignment="1">
      <alignment vertical="center" wrapText="1"/>
    </xf>
    <xf numFmtId="0" fontId="12" fillId="2" borderId="12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 wrapText="1"/>
    </xf>
    <xf numFmtId="0" fontId="12" fillId="2" borderId="14" xfId="0" applyFont="1" applyFill="1" applyBorder="1" applyAlignment="1">
      <alignment vertical="center" wrapText="1"/>
    </xf>
    <xf numFmtId="4" fontId="17" fillId="0" borderId="7" xfId="0" applyNumberFormat="1" applyFont="1" applyBorder="1" applyAlignment="1">
      <alignment vertical="top" wrapText="1"/>
    </xf>
    <xf numFmtId="4" fontId="18" fillId="0" borderId="7" xfId="0" applyNumberFormat="1" applyFont="1" applyBorder="1" applyAlignment="1">
      <alignment vertical="top" wrapText="1"/>
    </xf>
    <xf numFmtId="4" fontId="18" fillId="2" borderId="7" xfId="0" applyNumberFormat="1" applyFont="1" applyFill="1" applyBorder="1" applyAlignment="1">
      <alignment vertical="top" wrapText="1"/>
    </xf>
    <xf numFmtId="4" fontId="18" fillId="0" borderId="11" xfId="0" applyNumberFormat="1" applyFont="1" applyBorder="1" applyAlignment="1">
      <alignment vertical="top" wrapText="1"/>
    </xf>
    <xf numFmtId="4" fontId="1" fillId="0" borderId="0" xfId="0" applyNumberFormat="1" applyFont="1"/>
    <xf numFmtId="4" fontId="3" fillId="2" borderId="14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4" fontId="3" fillId="2" borderId="8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/>
    </xf>
    <xf numFmtId="4" fontId="3" fillId="2" borderId="11" xfId="0" applyNumberFormat="1" applyFont="1" applyFill="1" applyBorder="1" applyAlignment="1">
      <alignment horizontal="center"/>
    </xf>
    <xf numFmtId="4" fontId="18" fillId="0" borderId="7" xfId="0" applyNumberFormat="1" applyFont="1" applyBorder="1" applyAlignment="1">
      <alignment vertical="top"/>
    </xf>
    <xf numFmtId="4" fontId="17" fillId="0" borderId="7" xfId="0" applyNumberFormat="1" applyFont="1" applyBorder="1" applyAlignment="1">
      <alignment vertical="top"/>
    </xf>
    <xf numFmtId="4" fontId="17" fillId="0" borderId="5" xfId="0" applyNumberFormat="1" applyFont="1" applyBorder="1" applyAlignment="1">
      <alignment vertical="top"/>
    </xf>
    <xf numFmtId="4" fontId="17" fillId="0" borderId="8" xfId="0" applyNumberFormat="1" applyFont="1" applyBorder="1" applyAlignment="1">
      <alignment vertical="top"/>
    </xf>
    <xf numFmtId="4" fontId="18" fillId="0" borderId="7" xfId="0" applyNumberFormat="1" applyFont="1" applyBorder="1"/>
    <xf numFmtId="4" fontId="18" fillId="3" borderId="7" xfId="0" applyNumberFormat="1" applyFont="1" applyFill="1" applyBorder="1" applyAlignment="1">
      <alignment vertical="top"/>
    </xf>
    <xf numFmtId="4" fontId="18" fillId="0" borderId="11" xfId="0" applyNumberFormat="1" applyFont="1" applyBorder="1" applyAlignment="1">
      <alignment vertical="top"/>
    </xf>
    <xf numFmtId="0" fontId="9" fillId="0" borderId="0" xfId="0" applyFont="1" applyBorder="1" applyAlignment="1">
      <alignment horizontal="center"/>
    </xf>
    <xf numFmtId="4" fontId="20" fillId="0" borderId="5" xfId="0" applyNumberFormat="1" applyFont="1" applyFill="1" applyBorder="1" applyAlignment="1" applyProtection="1">
      <alignment horizontal="right" vertical="top" wrapText="1"/>
    </xf>
    <xf numFmtId="4" fontId="18" fillId="0" borderId="7" xfId="0" applyNumberFormat="1" applyFont="1" applyBorder="1" applyAlignment="1">
      <alignment horizontal="center"/>
    </xf>
    <xf numFmtId="4" fontId="17" fillId="0" borderId="17" xfId="0" applyNumberFormat="1" applyFont="1" applyBorder="1" applyAlignment="1">
      <alignment horizontal="right" vertical="center"/>
    </xf>
    <xf numFmtId="4" fontId="18" fillId="2" borderId="7" xfId="0" applyNumberFormat="1" applyFont="1" applyFill="1" applyBorder="1" applyAlignment="1">
      <alignment horizontal="center"/>
    </xf>
    <xf numFmtId="4" fontId="17" fillId="0" borderId="7" xfId="0" applyNumberFormat="1" applyFont="1" applyBorder="1" applyAlignment="1">
      <alignment horizontal="right"/>
    </xf>
    <xf numFmtId="4" fontId="17" fillId="0" borderId="1" xfId="0" applyNumberFormat="1" applyFont="1" applyBorder="1" applyAlignment="1">
      <alignment horizontal="right" vertical="top"/>
    </xf>
    <xf numFmtId="4" fontId="20" fillId="0" borderId="5" xfId="0" applyNumberFormat="1" applyFont="1" applyFill="1" applyBorder="1" applyAlignment="1" applyProtection="1">
      <alignment vertical="top" wrapText="1"/>
    </xf>
    <xf numFmtId="4" fontId="20" fillId="0" borderId="5" xfId="0" applyNumberFormat="1" applyFont="1" applyFill="1" applyBorder="1" applyAlignment="1" applyProtection="1">
      <alignment horizontal="right" vertical="center" wrapText="1"/>
    </xf>
    <xf numFmtId="4" fontId="20" fillId="0" borderId="5" xfId="0" applyNumberFormat="1" applyFont="1" applyFill="1" applyBorder="1" applyAlignment="1" applyProtection="1">
      <alignment vertical="center" wrapText="1"/>
    </xf>
    <xf numFmtId="4" fontId="18" fillId="0" borderId="5" xfId="0" applyNumberFormat="1" applyFont="1" applyBorder="1" applyAlignment="1">
      <alignment horizontal="right" vertical="center" wrapText="1"/>
    </xf>
    <xf numFmtId="4" fontId="18" fillId="0" borderId="5" xfId="0" applyNumberFormat="1" applyFont="1" applyBorder="1" applyAlignment="1">
      <alignment horizontal="right" vertical="top"/>
    </xf>
    <xf numFmtId="4" fontId="17" fillId="0" borderId="5" xfId="0" applyNumberFormat="1" applyFont="1" applyBorder="1" applyAlignment="1">
      <alignment horizontal="right" vertical="top"/>
    </xf>
    <xf numFmtId="4" fontId="18" fillId="0" borderId="7" xfId="0" applyNumberFormat="1" applyFont="1" applyBorder="1" applyAlignment="1">
      <alignment horizontal="right"/>
    </xf>
    <xf numFmtId="0" fontId="13" fillId="0" borderId="7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15" fillId="2" borderId="0" xfId="0" applyNumberFormat="1" applyFont="1" applyFill="1" applyAlignment="1">
      <alignment horizontal="right" vertical="center"/>
    </xf>
    <xf numFmtId="4" fontId="12" fillId="2" borderId="13" xfId="0" applyNumberFormat="1" applyFont="1" applyFill="1" applyBorder="1" applyAlignment="1">
      <alignment horizontal="right" vertical="center"/>
    </xf>
    <xf numFmtId="4" fontId="15" fillId="5" borderId="10" xfId="0" applyNumberFormat="1" applyFont="1" applyFill="1" applyBorder="1" applyAlignment="1">
      <alignment horizontal="right" vertical="center" wrapText="1"/>
    </xf>
    <xf numFmtId="4" fontId="15" fillId="2" borderId="10" xfId="0" applyNumberFormat="1" applyFont="1" applyFill="1" applyBorder="1" applyAlignment="1">
      <alignment horizontal="right" vertical="center" wrapText="1"/>
    </xf>
    <xf numFmtId="4" fontId="12" fillId="6" borderId="10" xfId="0" applyNumberFormat="1" applyFont="1" applyFill="1" applyBorder="1" applyAlignment="1">
      <alignment horizontal="right" vertical="center" wrapText="1"/>
    </xf>
    <xf numFmtId="4" fontId="13" fillId="0" borderId="0" xfId="0" applyNumberFormat="1" applyFont="1" applyAlignment="1">
      <alignment horizontal="right" vertical="center" wrapText="1"/>
    </xf>
    <xf numFmtId="4" fontId="13" fillId="0" borderId="3" xfId="0" applyNumberFormat="1" applyFont="1" applyBorder="1" applyAlignment="1">
      <alignment horizontal="right" vertical="center" wrapText="1"/>
    </xf>
    <xf numFmtId="4" fontId="12" fillId="6" borderId="13" xfId="0" applyNumberFormat="1" applyFont="1" applyFill="1" applyBorder="1" applyAlignment="1">
      <alignment horizontal="right" vertical="center" wrapText="1"/>
    </xf>
    <xf numFmtId="4" fontId="13" fillId="0" borderId="13" xfId="0" applyNumberFormat="1" applyFont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 wrapText="1"/>
    </xf>
    <xf numFmtId="4" fontId="13" fillId="0" borderId="14" xfId="0" applyNumberFormat="1" applyFont="1" applyBorder="1" applyAlignment="1">
      <alignment horizontal="right" vertical="center" wrapText="1"/>
    </xf>
    <xf numFmtId="4" fontId="13" fillId="0" borderId="0" xfId="0" applyNumberFormat="1" applyFont="1" applyFill="1" applyAlignment="1">
      <alignment horizontal="right" vertical="center" wrapText="1"/>
    </xf>
    <xf numFmtId="4" fontId="13" fillId="0" borderId="3" xfId="0" applyNumberFormat="1" applyFont="1" applyFill="1" applyBorder="1" applyAlignment="1">
      <alignment horizontal="right" vertical="center" wrapText="1"/>
    </xf>
    <xf numFmtId="4" fontId="13" fillId="0" borderId="13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Fill="1" applyBorder="1" applyAlignment="1">
      <alignment horizontal="right" vertical="center" wrapText="1"/>
    </xf>
    <xf numFmtId="4" fontId="15" fillId="5" borderId="13" xfId="0" applyNumberFormat="1" applyFont="1" applyFill="1" applyBorder="1" applyAlignment="1">
      <alignment horizontal="right" vertical="center" wrapText="1"/>
    </xf>
    <xf numFmtId="4" fontId="12" fillId="0" borderId="0" xfId="0" applyNumberFormat="1" applyFont="1" applyFill="1" applyAlignment="1">
      <alignment horizontal="right" vertical="center" wrapText="1"/>
    </xf>
    <xf numFmtId="4" fontId="12" fillId="0" borderId="3" xfId="0" applyNumberFormat="1" applyFont="1" applyFill="1" applyBorder="1" applyAlignment="1">
      <alignment horizontal="right" vertical="center" wrapText="1"/>
    </xf>
    <xf numFmtId="4" fontId="12" fillId="0" borderId="13" xfId="0" applyNumberFormat="1" applyFont="1" applyFill="1" applyBorder="1" applyAlignment="1">
      <alignment horizontal="right" vertical="center" wrapText="1"/>
    </xf>
    <xf numFmtId="4" fontId="15" fillId="5" borderId="11" xfId="0" applyNumberFormat="1" applyFont="1" applyFill="1" applyBorder="1" applyAlignment="1">
      <alignment horizontal="right" vertical="center" wrapText="1"/>
    </xf>
    <xf numFmtId="4" fontId="12" fillId="0" borderId="11" xfId="0" applyNumberFormat="1" applyFont="1" applyBorder="1" applyAlignment="1">
      <alignment horizontal="right" vertical="center" wrapText="1"/>
    </xf>
    <xf numFmtId="4" fontId="0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4" fontId="2" fillId="0" borderId="7" xfId="0" applyNumberFormat="1" applyFont="1" applyBorder="1" applyAlignment="1">
      <alignment horizontal="justify" vertical="top" wrapText="1"/>
    </xf>
    <xf numFmtId="4" fontId="1" fillId="0" borderId="0" xfId="0" applyNumberFormat="1" applyFont="1" applyBorder="1" applyAlignment="1">
      <alignment horizontal="right" vertical="top" wrapText="1"/>
    </xf>
    <xf numFmtId="4" fontId="21" fillId="0" borderId="0" xfId="0" applyNumberFormat="1" applyFont="1" applyBorder="1" applyAlignment="1">
      <alignment horizontal="right" vertical="top" wrapText="1"/>
    </xf>
    <xf numFmtId="0" fontId="13" fillId="0" borderId="21" xfId="0" applyFont="1" applyBorder="1" applyAlignment="1">
      <alignment horizontal="center" vertical="center" wrapText="1"/>
    </xf>
    <xf numFmtId="4" fontId="13" fillId="0" borderId="21" xfId="0" applyNumberFormat="1" applyFont="1" applyFill="1" applyBorder="1" applyAlignment="1">
      <alignment horizontal="right" vertical="center" wrapText="1"/>
    </xf>
    <xf numFmtId="4" fontId="18" fillId="0" borderId="7" xfId="0" applyNumberFormat="1" applyFont="1" applyFill="1" applyBorder="1" applyAlignment="1">
      <alignment horizontal="right" vertical="top" wrapText="1"/>
    </xf>
  </cellXfs>
  <cellStyles count="3">
    <cellStyle name="Normal" xfId="0" builtinId="0"/>
    <cellStyle name="Normal 15" xfId="1"/>
    <cellStyle name="Normal 7 2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38100</xdr:rowOff>
    </xdr:from>
    <xdr:to>
      <xdr:col>0</xdr:col>
      <xdr:colOff>1038225</xdr:colOff>
      <xdr:row>4</xdr:row>
      <xdr:rowOff>104775</xdr:rowOff>
    </xdr:to>
    <xdr:pic>
      <xdr:nvPicPr>
        <xdr:cNvPr id="20" name="Imagen 19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3810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0</xdr:col>
      <xdr:colOff>371475</xdr:colOff>
      <xdr:row>95</xdr:row>
      <xdr:rowOff>9526</xdr:rowOff>
    </xdr:from>
    <xdr:to>
      <xdr:col>0</xdr:col>
      <xdr:colOff>2200274</xdr:colOff>
      <xdr:row>98</xdr:row>
      <xdr:rowOff>119002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371475" y="17992726"/>
          <a:ext cx="1828799" cy="566676"/>
          <a:chOff x="2707" y="8705"/>
          <a:chExt cx="2779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 flipV="1">
            <a:off x="2729" y="8741"/>
            <a:ext cx="2757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2623780</xdr:colOff>
      <xdr:row>95</xdr:row>
      <xdr:rowOff>0</xdr:rowOff>
    </xdr:from>
    <xdr:to>
      <xdr:col>2</xdr:col>
      <xdr:colOff>295275</xdr:colOff>
      <xdr:row>98</xdr:row>
      <xdr:rowOff>80902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2623780" y="17983200"/>
          <a:ext cx="2386370" cy="538102"/>
          <a:chOff x="2192" y="8705"/>
          <a:chExt cx="3726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1" name="3 Conector recto"/>
          <xdr:cNvSpPr>
            <a:spLocks noChangeShapeType="1"/>
          </xdr:cNvSpPr>
        </xdr:nvSpPr>
        <xdr:spPr bwMode="auto">
          <a:xfrm flipV="1">
            <a:off x="2330" y="8759"/>
            <a:ext cx="3495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2176105</xdr:colOff>
      <xdr:row>95</xdr:row>
      <xdr:rowOff>0</xdr:rowOff>
    </xdr:from>
    <xdr:to>
      <xdr:col>5</xdr:col>
      <xdr:colOff>233004</xdr:colOff>
      <xdr:row>98</xdr:row>
      <xdr:rowOff>119002</xdr:rowOff>
    </xdr:to>
    <xdr:grpSp>
      <xdr:nvGrpSpPr>
        <xdr:cNvPr id="22" name="Group 3"/>
        <xdr:cNvGrpSpPr>
          <a:grpSpLocks/>
        </xdr:cNvGrpSpPr>
      </xdr:nvGrpSpPr>
      <xdr:grpSpPr bwMode="auto">
        <a:xfrm>
          <a:off x="7624405" y="17983200"/>
          <a:ext cx="2143124" cy="576202"/>
          <a:chOff x="2477" y="8705"/>
          <a:chExt cx="3155" cy="921"/>
        </a:xfrm>
      </xdr:grpSpPr>
      <xdr:sp macro="" textlink="">
        <xdr:nvSpPr>
          <xdr:cNvPr id="23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4" name="3 Conector recto"/>
          <xdr:cNvSpPr>
            <a:spLocks noChangeShapeType="1"/>
          </xdr:cNvSpPr>
        </xdr:nvSpPr>
        <xdr:spPr bwMode="auto">
          <a:xfrm flipV="1">
            <a:off x="2552" y="8735"/>
            <a:ext cx="2996" cy="6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547329</xdr:colOff>
      <xdr:row>95</xdr:row>
      <xdr:rowOff>9524</xdr:rowOff>
    </xdr:from>
    <xdr:to>
      <xdr:col>3</xdr:col>
      <xdr:colOff>1889940</xdr:colOff>
      <xdr:row>98</xdr:row>
      <xdr:rowOff>42801</xdr:rowOff>
    </xdr:to>
    <xdr:grpSp>
      <xdr:nvGrpSpPr>
        <xdr:cNvPr id="25" name="Group 3"/>
        <xdr:cNvGrpSpPr>
          <a:grpSpLocks/>
        </xdr:cNvGrpSpPr>
      </xdr:nvGrpSpPr>
      <xdr:grpSpPr bwMode="auto">
        <a:xfrm>
          <a:off x="5262204" y="17992724"/>
          <a:ext cx="2076036" cy="490477"/>
          <a:chOff x="2714" y="8705"/>
          <a:chExt cx="2683" cy="921"/>
        </a:xfrm>
      </xdr:grpSpPr>
      <xdr:sp macro="" textlink="">
        <xdr:nvSpPr>
          <xdr:cNvPr id="26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7" name="3 Conector recto"/>
          <xdr:cNvSpPr>
            <a:spLocks noChangeShapeType="1"/>
          </xdr:cNvSpPr>
        </xdr:nvSpPr>
        <xdr:spPr bwMode="auto">
          <a:xfrm>
            <a:off x="2758" y="8741"/>
            <a:ext cx="2639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78</xdr:row>
      <xdr:rowOff>0</xdr:rowOff>
    </xdr:from>
    <xdr:to>
      <xdr:col>10</xdr:col>
      <xdr:colOff>83214</xdr:colOff>
      <xdr:row>79</xdr:row>
      <xdr:rowOff>0</xdr:rowOff>
    </xdr:to>
    <xdr:grpSp>
      <xdr:nvGrpSpPr>
        <xdr:cNvPr id="2" name="1 Grupo"/>
        <xdr:cNvGrpSpPr/>
      </xdr:nvGrpSpPr>
      <xdr:grpSpPr>
        <a:xfrm>
          <a:off x="150813" y="18145125"/>
          <a:ext cx="6766589" cy="190500"/>
          <a:chOff x="127000" y="17319625"/>
          <a:chExt cx="7008812" cy="990600"/>
        </a:xfrm>
      </xdr:grpSpPr>
      <xdr:sp macro="" textlink="">
        <xdr:nvSpPr>
          <xdr:cNvPr id="3" name="Text Box 9"/>
          <xdr:cNvSpPr txBox="1">
            <a:spLocks noChangeArrowheads="1"/>
          </xdr:cNvSpPr>
        </xdr:nvSpPr>
        <xdr:spPr bwMode="auto">
          <a:xfrm>
            <a:off x="2266950" y="17443449"/>
            <a:ext cx="1428750" cy="6826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7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</a:p>
        </xdr:txBody>
      </xdr:sp>
      <xdr:sp macro="" textlink="">
        <xdr:nvSpPr>
          <xdr:cNvPr id="4" name="Text Box 8"/>
          <xdr:cNvSpPr txBox="1">
            <a:spLocks noChangeArrowheads="1"/>
          </xdr:cNvSpPr>
        </xdr:nvSpPr>
        <xdr:spPr bwMode="auto">
          <a:xfrm>
            <a:off x="4183079" y="17441863"/>
            <a:ext cx="1164482" cy="70167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Tesorero Municipal</a:t>
            </a: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968999" y="17441866"/>
            <a:ext cx="1166813" cy="68605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Contralor</a:t>
            </a:r>
            <a:r>
              <a:rPr lang="es-MX" sz="7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 Interno</a:t>
            </a:r>
            <a:endParaRPr lang="es-MX" sz="7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6" name="Text Box 6"/>
          <xdr:cNvSpPr txBox="1">
            <a:spLocks noChangeArrowheads="1"/>
          </xdr:cNvSpPr>
        </xdr:nvSpPr>
        <xdr:spPr bwMode="auto">
          <a:xfrm>
            <a:off x="127000" y="17319625"/>
            <a:ext cx="1752600" cy="9906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7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700" b="0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 </a:t>
            </a:r>
          </a:p>
          <a:p>
            <a:pPr algn="ctr" rtl="1">
              <a:defRPr sz="1000"/>
            </a:pPr>
            <a:endParaRPr lang="es-MX" sz="7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</a:t>
            </a:r>
            <a:r>
              <a:rPr lang="es-MX" sz="700" b="1" i="0" u="sng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</a:t>
            </a:r>
            <a:r>
              <a:rPr lang="es-MX" sz="7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</a:t>
            </a:r>
          </a:p>
          <a:p>
            <a:pPr algn="ctr" rtl="1">
              <a:defRPr sz="1000"/>
            </a:pPr>
            <a:r>
              <a:rPr lang="es-MX" sz="7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Presidente Municipal</a:t>
            </a:r>
          </a:p>
        </xdr:txBody>
      </xdr:sp>
    </xdr:grpSp>
    <xdr:clientData/>
  </xdr:twoCellAnchor>
  <xdr:twoCellAnchor editAs="oneCell">
    <xdr:from>
      <xdr:col>0</xdr:col>
      <xdr:colOff>103187</xdr:colOff>
      <xdr:row>0</xdr:row>
      <xdr:rowOff>63500</xdr:rowOff>
    </xdr:from>
    <xdr:to>
      <xdr:col>2</xdr:col>
      <xdr:colOff>601662</xdr:colOff>
      <xdr:row>4</xdr:row>
      <xdr:rowOff>84137</xdr:rowOff>
    </xdr:to>
    <xdr:pic>
      <xdr:nvPicPr>
        <xdr:cNvPr id="19" name="Imagen 19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187" y="6350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0</xdr:col>
      <xdr:colOff>79376</xdr:colOff>
      <xdr:row>80</xdr:row>
      <xdr:rowOff>57151</xdr:rowOff>
    </xdr:from>
    <xdr:to>
      <xdr:col>2</xdr:col>
      <xdr:colOff>1420813</xdr:colOff>
      <xdr:row>83</xdr:row>
      <xdr:rowOff>52327</xdr:rowOff>
    </xdr:to>
    <xdr:grpSp>
      <xdr:nvGrpSpPr>
        <xdr:cNvPr id="20" name="Group 3"/>
        <xdr:cNvGrpSpPr>
          <a:grpSpLocks/>
        </xdr:cNvGrpSpPr>
      </xdr:nvGrpSpPr>
      <xdr:grpSpPr bwMode="auto">
        <a:xfrm>
          <a:off x="79376" y="18583276"/>
          <a:ext cx="1738312" cy="566676"/>
          <a:chOff x="2707" y="8705"/>
          <a:chExt cx="2779" cy="921"/>
        </a:xfrm>
      </xdr:grpSpPr>
      <xdr:sp macro="" textlink="">
        <xdr:nvSpPr>
          <xdr:cNvPr id="21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2" name="3 Conector recto"/>
          <xdr:cNvSpPr>
            <a:spLocks noChangeShapeType="1"/>
          </xdr:cNvSpPr>
        </xdr:nvSpPr>
        <xdr:spPr bwMode="auto">
          <a:xfrm flipV="1">
            <a:off x="2729" y="8741"/>
            <a:ext cx="2757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1410924</xdr:colOff>
      <xdr:row>80</xdr:row>
      <xdr:rowOff>47625</xdr:rowOff>
    </xdr:from>
    <xdr:to>
      <xdr:col>6</xdr:col>
      <xdr:colOff>757231</xdr:colOff>
      <xdr:row>83</xdr:row>
      <xdr:rowOff>14227</xdr:rowOff>
    </xdr:to>
    <xdr:grpSp>
      <xdr:nvGrpSpPr>
        <xdr:cNvPr id="23" name="Group 3"/>
        <xdr:cNvGrpSpPr>
          <a:grpSpLocks/>
        </xdr:cNvGrpSpPr>
      </xdr:nvGrpSpPr>
      <xdr:grpSpPr bwMode="auto">
        <a:xfrm>
          <a:off x="1807799" y="18573750"/>
          <a:ext cx="2386370" cy="538102"/>
          <a:chOff x="2192" y="8705"/>
          <a:chExt cx="3726" cy="921"/>
        </a:xfrm>
      </xdr:grpSpPr>
      <xdr:sp macro="" textlink="">
        <xdr:nvSpPr>
          <xdr:cNvPr id="24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5" name="3 Conector recto"/>
          <xdr:cNvSpPr>
            <a:spLocks noChangeShapeType="1"/>
          </xdr:cNvSpPr>
        </xdr:nvSpPr>
        <xdr:spPr bwMode="auto">
          <a:xfrm flipV="1">
            <a:off x="2330" y="8759"/>
            <a:ext cx="3495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672736</xdr:colOff>
      <xdr:row>80</xdr:row>
      <xdr:rowOff>55563</xdr:rowOff>
    </xdr:from>
    <xdr:to>
      <xdr:col>11</xdr:col>
      <xdr:colOff>31750</xdr:colOff>
      <xdr:row>83</xdr:row>
      <xdr:rowOff>60265</xdr:rowOff>
    </xdr:to>
    <xdr:grpSp>
      <xdr:nvGrpSpPr>
        <xdr:cNvPr id="26" name="Group 3"/>
        <xdr:cNvGrpSpPr>
          <a:grpSpLocks/>
        </xdr:cNvGrpSpPr>
      </xdr:nvGrpSpPr>
      <xdr:grpSpPr bwMode="auto">
        <a:xfrm>
          <a:off x="5808299" y="18581688"/>
          <a:ext cx="1906951" cy="576202"/>
          <a:chOff x="2477" y="8705"/>
          <a:chExt cx="3155" cy="921"/>
        </a:xfrm>
      </xdr:grpSpPr>
      <xdr:sp macro="" textlink="">
        <xdr:nvSpPr>
          <xdr:cNvPr id="27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8" name="3 Conector recto"/>
          <xdr:cNvSpPr>
            <a:spLocks noChangeShapeType="1"/>
          </xdr:cNvSpPr>
        </xdr:nvSpPr>
        <xdr:spPr bwMode="auto">
          <a:xfrm flipV="1">
            <a:off x="2552" y="8735"/>
            <a:ext cx="2996" cy="6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731472</xdr:colOff>
      <xdr:row>80</xdr:row>
      <xdr:rowOff>57149</xdr:rowOff>
    </xdr:from>
    <xdr:to>
      <xdr:col>8</xdr:col>
      <xdr:colOff>634994</xdr:colOff>
      <xdr:row>82</xdr:row>
      <xdr:rowOff>166626</xdr:rowOff>
    </xdr:to>
    <xdr:grpSp>
      <xdr:nvGrpSpPr>
        <xdr:cNvPr id="29" name="Group 3"/>
        <xdr:cNvGrpSpPr>
          <a:grpSpLocks/>
        </xdr:cNvGrpSpPr>
      </xdr:nvGrpSpPr>
      <xdr:grpSpPr bwMode="auto">
        <a:xfrm>
          <a:off x="4168410" y="18583274"/>
          <a:ext cx="1602147" cy="490477"/>
          <a:chOff x="2714" y="8705"/>
          <a:chExt cx="2683" cy="921"/>
        </a:xfrm>
      </xdr:grpSpPr>
      <xdr:sp macro="" textlink="">
        <xdr:nvSpPr>
          <xdr:cNvPr id="30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31" name="3 Conector recto"/>
          <xdr:cNvSpPr>
            <a:spLocks noChangeShapeType="1"/>
          </xdr:cNvSpPr>
        </xdr:nvSpPr>
        <xdr:spPr bwMode="auto">
          <a:xfrm>
            <a:off x="2758" y="8741"/>
            <a:ext cx="2639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1066800</xdr:colOff>
      <xdr:row>47</xdr:row>
      <xdr:rowOff>76200</xdr:rowOff>
    </xdr:from>
    <xdr:to>
      <xdr:col>2</xdr:col>
      <xdr:colOff>608309</xdr:colOff>
      <xdr:row>49</xdr:row>
      <xdr:rowOff>185677</xdr:rowOff>
    </xdr:to>
    <xdr:grpSp>
      <xdr:nvGrpSpPr>
        <xdr:cNvPr id="31" name="Group 3"/>
        <xdr:cNvGrpSpPr>
          <a:grpSpLocks/>
        </xdr:cNvGrpSpPr>
      </xdr:nvGrpSpPr>
      <xdr:grpSpPr bwMode="auto">
        <a:xfrm>
          <a:off x="1476375" y="10106025"/>
          <a:ext cx="2551409" cy="490477"/>
          <a:chOff x="2006" y="8705"/>
          <a:chExt cx="3950" cy="921"/>
        </a:xfrm>
      </xdr:grpSpPr>
      <xdr:sp macro="" textlink="">
        <xdr:nvSpPr>
          <xdr:cNvPr id="32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3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180976</xdr:colOff>
      <xdr:row>47</xdr:row>
      <xdr:rowOff>66675</xdr:rowOff>
    </xdr:from>
    <xdr:to>
      <xdr:col>7</xdr:col>
      <xdr:colOff>85726</xdr:colOff>
      <xdr:row>49</xdr:row>
      <xdr:rowOff>176152</xdr:rowOff>
    </xdr:to>
    <xdr:grpSp>
      <xdr:nvGrpSpPr>
        <xdr:cNvPr id="34" name="Group 3"/>
        <xdr:cNvGrpSpPr>
          <a:grpSpLocks/>
        </xdr:cNvGrpSpPr>
      </xdr:nvGrpSpPr>
      <xdr:grpSpPr bwMode="auto">
        <a:xfrm>
          <a:off x="5248276" y="10096500"/>
          <a:ext cx="2876550" cy="490477"/>
          <a:chOff x="2006" y="8705"/>
          <a:chExt cx="3950" cy="921"/>
        </a:xfrm>
      </xdr:grpSpPr>
      <xdr:sp macro="" textlink="">
        <xdr:nvSpPr>
          <xdr:cNvPr id="35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3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180975</xdr:colOff>
      <xdr:row>57</xdr:row>
      <xdr:rowOff>123825</xdr:rowOff>
    </xdr:from>
    <xdr:to>
      <xdr:col>7</xdr:col>
      <xdr:colOff>66675</xdr:colOff>
      <xdr:row>60</xdr:row>
      <xdr:rowOff>42802</xdr:rowOff>
    </xdr:to>
    <xdr:grpSp>
      <xdr:nvGrpSpPr>
        <xdr:cNvPr id="37" name="Group 3"/>
        <xdr:cNvGrpSpPr>
          <a:grpSpLocks/>
        </xdr:cNvGrpSpPr>
      </xdr:nvGrpSpPr>
      <xdr:grpSpPr bwMode="auto">
        <a:xfrm>
          <a:off x="5248275" y="12058650"/>
          <a:ext cx="2857500" cy="490477"/>
          <a:chOff x="2006" y="8705"/>
          <a:chExt cx="3950" cy="921"/>
        </a:xfrm>
      </xdr:grpSpPr>
      <xdr:sp macro="" textlink="">
        <xdr:nvSpPr>
          <xdr:cNvPr id="38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39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1162050</xdr:colOff>
      <xdr:row>57</xdr:row>
      <xdr:rowOff>123825</xdr:rowOff>
    </xdr:from>
    <xdr:to>
      <xdr:col>2</xdr:col>
      <xdr:colOff>703559</xdr:colOff>
      <xdr:row>60</xdr:row>
      <xdr:rowOff>42802</xdr:rowOff>
    </xdr:to>
    <xdr:grpSp>
      <xdr:nvGrpSpPr>
        <xdr:cNvPr id="40" name="Group 3"/>
        <xdr:cNvGrpSpPr>
          <a:grpSpLocks/>
        </xdr:cNvGrpSpPr>
      </xdr:nvGrpSpPr>
      <xdr:grpSpPr bwMode="auto">
        <a:xfrm>
          <a:off x="1571625" y="12058650"/>
          <a:ext cx="2551409" cy="490477"/>
          <a:chOff x="2006" y="8705"/>
          <a:chExt cx="3950" cy="921"/>
        </a:xfrm>
      </xdr:grpSpPr>
      <xdr:sp macro="" textlink="">
        <xdr:nvSpPr>
          <xdr:cNvPr id="41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42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142875</xdr:colOff>
      <xdr:row>0</xdr:row>
      <xdr:rowOff>66675</xdr:rowOff>
    </xdr:from>
    <xdr:to>
      <xdr:col>1</xdr:col>
      <xdr:colOff>628650</xdr:colOff>
      <xdr:row>4</xdr:row>
      <xdr:rowOff>85725</xdr:rowOff>
    </xdr:to>
    <xdr:pic>
      <xdr:nvPicPr>
        <xdr:cNvPr id="14" name="Imagen 19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66675"/>
          <a:ext cx="895350" cy="790575"/>
        </a:xfrm>
        <a:prstGeom prst="rect">
          <a:avLst/>
        </a:prstGeom>
        <a:noFill/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1438275</xdr:colOff>
      <xdr:row>31</xdr:row>
      <xdr:rowOff>85725</xdr:rowOff>
    </xdr:from>
    <xdr:to>
      <xdr:col>3</xdr:col>
      <xdr:colOff>522584</xdr:colOff>
      <xdr:row>34</xdr:row>
      <xdr:rowOff>119002</xdr:rowOff>
    </xdr:to>
    <xdr:grpSp>
      <xdr:nvGrpSpPr>
        <xdr:cNvPr id="31" name="Group 3"/>
        <xdr:cNvGrpSpPr>
          <a:grpSpLocks/>
        </xdr:cNvGrpSpPr>
      </xdr:nvGrpSpPr>
      <xdr:grpSpPr bwMode="auto">
        <a:xfrm>
          <a:off x="1438275" y="6276975"/>
          <a:ext cx="2551409" cy="490477"/>
          <a:chOff x="2006" y="8705"/>
          <a:chExt cx="3950" cy="921"/>
        </a:xfrm>
      </xdr:grpSpPr>
      <xdr:sp macro="" textlink="">
        <xdr:nvSpPr>
          <xdr:cNvPr id="32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3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276225</xdr:colOff>
      <xdr:row>31</xdr:row>
      <xdr:rowOff>76200</xdr:rowOff>
    </xdr:from>
    <xdr:to>
      <xdr:col>8</xdr:col>
      <xdr:colOff>627359</xdr:colOff>
      <xdr:row>34</xdr:row>
      <xdr:rowOff>109477</xdr:rowOff>
    </xdr:to>
    <xdr:grpSp>
      <xdr:nvGrpSpPr>
        <xdr:cNvPr id="34" name="Group 3"/>
        <xdr:cNvGrpSpPr>
          <a:grpSpLocks/>
        </xdr:cNvGrpSpPr>
      </xdr:nvGrpSpPr>
      <xdr:grpSpPr bwMode="auto">
        <a:xfrm>
          <a:off x="5210175" y="6267450"/>
          <a:ext cx="3132434" cy="490477"/>
          <a:chOff x="2006" y="8705"/>
          <a:chExt cx="3950" cy="921"/>
        </a:xfrm>
      </xdr:grpSpPr>
      <xdr:sp macro="" textlink="">
        <xdr:nvSpPr>
          <xdr:cNvPr id="35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3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276225</xdr:colOff>
      <xdr:row>42</xdr:row>
      <xdr:rowOff>95250</xdr:rowOff>
    </xdr:from>
    <xdr:to>
      <xdr:col>8</xdr:col>
      <xdr:colOff>627359</xdr:colOff>
      <xdr:row>45</xdr:row>
      <xdr:rowOff>128527</xdr:rowOff>
    </xdr:to>
    <xdr:grpSp>
      <xdr:nvGrpSpPr>
        <xdr:cNvPr id="37" name="Group 3"/>
        <xdr:cNvGrpSpPr>
          <a:grpSpLocks/>
        </xdr:cNvGrpSpPr>
      </xdr:nvGrpSpPr>
      <xdr:grpSpPr bwMode="auto">
        <a:xfrm>
          <a:off x="5210175" y="7962900"/>
          <a:ext cx="3132434" cy="490477"/>
          <a:chOff x="2006" y="8705"/>
          <a:chExt cx="3950" cy="921"/>
        </a:xfrm>
      </xdr:grpSpPr>
      <xdr:sp macro="" textlink="">
        <xdr:nvSpPr>
          <xdr:cNvPr id="38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39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1371600</xdr:colOff>
      <xdr:row>43</xdr:row>
      <xdr:rowOff>0</xdr:rowOff>
    </xdr:from>
    <xdr:to>
      <xdr:col>3</xdr:col>
      <xdr:colOff>455909</xdr:colOff>
      <xdr:row>46</xdr:row>
      <xdr:rowOff>0</xdr:rowOff>
    </xdr:to>
    <xdr:grpSp>
      <xdr:nvGrpSpPr>
        <xdr:cNvPr id="40" name="Group 3"/>
        <xdr:cNvGrpSpPr>
          <a:grpSpLocks/>
        </xdr:cNvGrpSpPr>
      </xdr:nvGrpSpPr>
      <xdr:grpSpPr bwMode="auto">
        <a:xfrm>
          <a:off x="1371600" y="8020050"/>
          <a:ext cx="2551409" cy="457200"/>
          <a:chOff x="2006" y="8705"/>
          <a:chExt cx="3950" cy="921"/>
        </a:xfrm>
      </xdr:grpSpPr>
      <xdr:sp macro="" textlink="">
        <xdr:nvSpPr>
          <xdr:cNvPr id="41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42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104775</xdr:colOff>
      <xdr:row>0</xdr:row>
      <xdr:rowOff>95250</xdr:rowOff>
    </xdr:from>
    <xdr:to>
      <xdr:col>0</xdr:col>
      <xdr:colOff>1000125</xdr:colOff>
      <xdr:row>5</xdr:row>
      <xdr:rowOff>95250</xdr:rowOff>
    </xdr:to>
    <xdr:pic>
      <xdr:nvPicPr>
        <xdr:cNvPr id="14" name="Imagen 19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0"/>
          <a:ext cx="895350" cy="790575"/>
        </a:xfrm>
        <a:prstGeom prst="rect">
          <a:avLst/>
        </a:prstGeom>
        <a:noFill/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90</xdr:row>
      <xdr:rowOff>152400</xdr:rowOff>
    </xdr:from>
    <xdr:to>
      <xdr:col>1</xdr:col>
      <xdr:colOff>2846684</xdr:colOff>
      <xdr:row>93</xdr:row>
      <xdr:rowOff>147577</xdr:rowOff>
    </xdr:to>
    <xdr:grpSp>
      <xdr:nvGrpSpPr>
        <xdr:cNvPr id="26" name="Group 3"/>
        <xdr:cNvGrpSpPr>
          <a:grpSpLocks/>
        </xdr:cNvGrpSpPr>
      </xdr:nvGrpSpPr>
      <xdr:grpSpPr bwMode="auto">
        <a:xfrm>
          <a:off x="1228725" y="14373225"/>
          <a:ext cx="2551409" cy="490477"/>
          <a:chOff x="2006" y="8705"/>
          <a:chExt cx="3950" cy="921"/>
        </a:xfrm>
      </xdr:grpSpPr>
      <xdr:sp macro="" textlink="">
        <xdr:nvSpPr>
          <xdr:cNvPr id="27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8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4067175</xdr:colOff>
      <xdr:row>90</xdr:row>
      <xdr:rowOff>142875</xdr:rowOff>
    </xdr:from>
    <xdr:to>
      <xdr:col>3</xdr:col>
      <xdr:colOff>265409</xdr:colOff>
      <xdr:row>93</xdr:row>
      <xdr:rowOff>138052</xdr:rowOff>
    </xdr:to>
    <xdr:grpSp>
      <xdr:nvGrpSpPr>
        <xdr:cNvPr id="29" name="Group 3"/>
        <xdr:cNvGrpSpPr>
          <a:grpSpLocks/>
        </xdr:cNvGrpSpPr>
      </xdr:nvGrpSpPr>
      <xdr:grpSpPr bwMode="auto">
        <a:xfrm>
          <a:off x="5000625" y="14363700"/>
          <a:ext cx="2551409" cy="490477"/>
          <a:chOff x="2006" y="8705"/>
          <a:chExt cx="3950" cy="921"/>
        </a:xfrm>
      </xdr:grpSpPr>
      <xdr:sp macro="" textlink="">
        <xdr:nvSpPr>
          <xdr:cNvPr id="30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31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4067175</xdr:colOff>
      <xdr:row>101</xdr:row>
      <xdr:rowOff>123825</xdr:rowOff>
    </xdr:from>
    <xdr:to>
      <xdr:col>3</xdr:col>
      <xdr:colOff>265409</xdr:colOff>
      <xdr:row>105</xdr:row>
      <xdr:rowOff>4702</xdr:rowOff>
    </xdr:to>
    <xdr:grpSp>
      <xdr:nvGrpSpPr>
        <xdr:cNvPr id="32" name="Group 3"/>
        <xdr:cNvGrpSpPr>
          <a:grpSpLocks/>
        </xdr:cNvGrpSpPr>
      </xdr:nvGrpSpPr>
      <xdr:grpSpPr bwMode="auto">
        <a:xfrm>
          <a:off x="5000625" y="16059150"/>
          <a:ext cx="2551409" cy="490477"/>
          <a:chOff x="2006" y="8705"/>
          <a:chExt cx="3950" cy="921"/>
        </a:xfrm>
      </xdr:grpSpPr>
      <xdr:sp macro="" textlink="">
        <xdr:nvSpPr>
          <xdr:cNvPr id="33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34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228600</xdr:colOff>
      <xdr:row>102</xdr:row>
      <xdr:rowOff>28575</xdr:rowOff>
    </xdr:from>
    <xdr:to>
      <xdr:col>1</xdr:col>
      <xdr:colOff>2780009</xdr:colOff>
      <xdr:row>105</xdr:row>
      <xdr:rowOff>61852</xdr:rowOff>
    </xdr:to>
    <xdr:grpSp>
      <xdr:nvGrpSpPr>
        <xdr:cNvPr id="35" name="Group 3"/>
        <xdr:cNvGrpSpPr>
          <a:grpSpLocks/>
        </xdr:cNvGrpSpPr>
      </xdr:nvGrpSpPr>
      <xdr:grpSpPr bwMode="auto">
        <a:xfrm>
          <a:off x="1162050" y="16116300"/>
          <a:ext cx="2551409" cy="490477"/>
          <a:chOff x="2006" y="8705"/>
          <a:chExt cx="3950" cy="921"/>
        </a:xfrm>
      </xdr:grpSpPr>
      <xdr:sp macro="" textlink="">
        <xdr:nvSpPr>
          <xdr:cNvPr id="36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3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114300</xdr:colOff>
      <xdr:row>0</xdr:row>
      <xdr:rowOff>85725</xdr:rowOff>
    </xdr:from>
    <xdr:to>
      <xdr:col>1</xdr:col>
      <xdr:colOff>76200</xdr:colOff>
      <xdr:row>5</xdr:row>
      <xdr:rowOff>85725</xdr:rowOff>
    </xdr:to>
    <xdr:pic>
      <xdr:nvPicPr>
        <xdr:cNvPr id="14" name="Imagen 19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725"/>
          <a:ext cx="895350" cy="790575"/>
        </a:xfrm>
        <a:prstGeom prst="rect">
          <a:avLst/>
        </a:prstGeom>
        <a:noFill/>
        <a:ex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66675</xdr:rowOff>
    </xdr:from>
    <xdr:to>
      <xdr:col>2</xdr:col>
      <xdr:colOff>600075</xdr:colOff>
      <xdr:row>4</xdr:row>
      <xdr:rowOff>85725</xdr:rowOff>
    </xdr:to>
    <xdr:pic>
      <xdr:nvPicPr>
        <xdr:cNvPr id="14" name="Imagen 19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66675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0</xdr:col>
      <xdr:colOff>114300</xdr:colOff>
      <xdr:row>86</xdr:row>
      <xdr:rowOff>9526</xdr:rowOff>
    </xdr:from>
    <xdr:to>
      <xdr:col>2</xdr:col>
      <xdr:colOff>1485899</xdr:colOff>
      <xdr:row>89</xdr:row>
      <xdr:rowOff>4702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114300" y="17887951"/>
          <a:ext cx="1828799" cy="566676"/>
          <a:chOff x="2707" y="8705"/>
          <a:chExt cx="2779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 flipV="1">
            <a:off x="2729" y="8741"/>
            <a:ext cx="2757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1747480</xdr:colOff>
      <xdr:row>86</xdr:row>
      <xdr:rowOff>0</xdr:rowOff>
    </xdr:from>
    <xdr:to>
      <xdr:col>3</xdr:col>
      <xdr:colOff>457200</xdr:colOff>
      <xdr:row>88</xdr:row>
      <xdr:rowOff>157102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2204680" y="17878425"/>
          <a:ext cx="2386370" cy="538102"/>
          <a:chOff x="2192" y="8705"/>
          <a:chExt cx="3726" cy="921"/>
        </a:xfrm>
      </xdr:grpSpPr>
      <xdr:sp macro="" textlink="">
        <xdr:nvSpPr>
          <xdr:cNvPr id="31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32" name="3 Conector recto"/>
          <xdr:cNvSpPr>
            <a:spLocks noChangeShapeType="1"/>
          </xdr:cNvSpPr>
        </xdr:nvSpPr>
        <xdr:spPr bwMode="auto">
          <a:xfrm flipV="1">
            <a:off x="2330" y="8759"/>
            <a:ext cx="3495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175855</xdr:colOff>
      <xdr:row>86</xdr:row>
      <xdr:rowOff>0</xdr:rowOff>
    </xdr:from>
    <xdr:to>
      <xdr:col>8</xdr:col>
      <xdr:colOff>680679</xdr:colOff>
      <xdr:row>89</xdr:row>
      <xdr:rowOff>4702</xdr:rowOff>
    </xdr:to>
    <xdr:grpSp>
      <xdr:nvGrpSpPr>
        <xdr:cNvPr id="33" name="Group 3"/>
        <xdr:cNvGrpSpPr>
          <a:grpSpLocks/>
        </xdr:cNvGrpSpPr>
      </xdr:nvGrpSpPr>
      <xdr:grpSpPr bwMode="auto">
        <a:xfrm>
          <a:off x="7014805" y="17878425"/>
          <a:ext cx="2143124" cy="576202"/>
          <a:chOff x="2477" y="8705"/>
          <a:chExt cx="3155" cy="921"/>
        </a:xfrm>
      </xdr:grpSpPr>
      <xdr:sp macro="" textlink="">
        <xdr:nvSpPr>
          <xdr:cNvPr id="34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35" name="3 Conector recto"/>
          <xdr:cNvSpPr>
            <a:spLocks noChangeShapeType="1"/>
          </xdr:cNvSpPr>
        </xdr:nvSpPr>
        <xdr:spPr bwMode="auto">
          <a:xfrm flipV="1">
            <a:off x="2552" y="8735"/>
            <a:ext cx="2996" cy="6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604479</xdr:colOff>
      <xdr:row>86</xdr:row>
      <xdr:rowOff>9524</xdr:rowOff>
    </xdr:from>
    <xdr:to>
      <xdr:col>5</xdr:col>
      <xdr:colOff>832665</xdr:colOff>
      <xdr:row>88</xdr:row>
      <xdr:rowOff>119001</xdr:rowOff>
    </xdr:to>
    <xdr:grpSp>
      <xdr:nvGrpSpPr>
        <xdr:cNvPr id="36" name="Group 3"/>
        <xdr:cNvGrpSpPr>
          <a:grpSpLocks/>
        </xdr:cNvGrpSpPr>
      </xdr:nvGrpSpPr>
      <xdr:grpSpPr bwMode="auto">
        <a:xfrm>
          <a:off x="4738329" y="17887949"/>
          <a:ext cx="2076036" cy="490477"/>
          <a:chOff x="2714" y="8705"/>
          <a:chExt cx="2683" cy="921"/>
        </a:xfrm>
      </xdr:grpSpPr>
      <xdr:sp macro="" textlink="">
        <xdr:nvSpPr>
          <xdr:cNvPr id="37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38" name="3 Conector recto"/>
          <xdr:cNvSpPr>
            <a:spLocks noChangeShapeType="1"/>
          </xdr:cNvSpPr>
        </xdr:nvSpPr>
        <xdr:spPr bwMode="auto">
          <a:xfrm>
            <a:off x="2758" y="8741"/>
            <a:ext cx="2639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47625</xdr:rowOff>
    </xdr:from>
    <xdr:to>
      <xdr:col>1</xdr:col>
      <xdr:colOff>676275</xdr:colOff>
      <xdr:row>5</xdr:row>
      <xdr:rowOff>47625</xdr:rowOff>
    </xdr:to>
    <xdr:pic>
      <xdr:nvPicPr>
        <xdr:cNvPr id="19" name="Imagen 19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47625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0</xdr:col>
      <xdr:colOff>38100</xdr:colOff>
      <xdr:row>170</xdr:row>
      <xdr:rowOff>9526</xdr:rowOff>
    </xdr:from>
    <xdr:to>
      <xdr:col>1</xdr:col>
      <xdr:colOff>1523999</xdr:colOff>
      <xdr:row>173</xdr:row>
      <xdr:rowOff>119002</xdr:rowOff>
    </xdr:to>
    <xdr:grpSp>
      <xdr:nvGrpSpPr>
        <xdr:cNvPr id="20" name="Group 3"/>
        <xdr:cNvGrpSpPr>
          <a:grpSpLocks/>
        </xdr:cNvGrpSpPr>
      </xdr:nvGrpSpPr>
      <xdr:grpSpPr bwMode="auto">
        <a:xfrm>
          <a:off x="38100" y="27641551"/>
          <a:ext cx="1828799" cy="566676"/>
          <a:chOff x="2707" y="8705"/>
          <a:chExt cx="2779" cy="921"/>
        </a:xfrm>
      </xdr:grpSpPr>
      <xdr:sp macro="" textlink="">
        <xdr:nvSpPr>
          <xdr:cNvPr id="21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2" name="3 Conector recto"/>
          <xdr:cNvSpPr>
            <a:spLocks noChangeShapeType="1"/>
          </xdr:cNvSpPr>
        </xdr:nvSpPr>
        <xdr:spPr bwMode="auto">
          <a:xfrm flipV="1">
            <a:off x="2729" y="8741"/>
            <a:ext cx="2757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1690330</xdr:colOff>
      <xdr:row>170</xdr:row>
      <xdr:rowOff>0</xdr:rowOff>
    </xdr:from>
    <xdr:to>
      <xdr:col>2</xdr:col>
      <xdr:colOff>352425</xdr:colOff>
      <xdr:row>173</xdr:row>
      <xdr:rowOff>80902</xdr:rowOff>
    </xdr:to>
    <xdr:grpSp>
      <xdr:nvGrpSpPr>
        <xdr:cNvPr id="23" name="Group 3"/>
        <xdr:cNvGrpSpPr>
          <a:grpSpLocks/>
        </xdr:cNvGrpSpPr>
      </xdr:nvGrpSpPr>
      <xdr:grpSpPr bwMode="auto">
        <a:xfrm>
          <a:off x="2033230" y="27632025"/>
          <a:ext cx="2386370" cy="538102"/>
          <a:chOff x="2192" y="8705"/>
          <a:chExt cx="3726" cy="921"/>
        </a:xfrm>
      </xdr:grpSpPr>
      <xdr:sp macro="" textlink="">
        <xdr:nvSpPr>
          <xdr:cNvPr id="24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5" name="3 Conector recto"/>
          <xdr:cNvSpPr>
            <a:spLocks noChangeShapeType="1"/>
          </xdr:cNvSpPr>
        </xdr:nvSpPr>
        <xdr:spPr bwMode="auto">
          <a:xfrm flipV="1">
            <a:off x="2330" y="8759"/>
            <a:ext cx="3495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299680</xdr:colOff>
      <xdr:row>170</xdr:row>
      <xdr:rowOff>0</xdr:rowOff>
    </xdr:from>
    <xdr:to>
      <xdr:col>8</xdr:col>
      <xdr:colOff>61554</xdr:colOff>
      <xdr:row>173</xdr:row>
      <xdr:rowOff>119002</xdr:rowOff>
    </xdr:to>
    <xdr:grpSp>
      <xdr:nvGrpSpPr>
        <xdr:cNvPr id="26" name="Group 3"/>
        <xdr:cNvGrpSpPr>
          <a:grpSpLocks/>
        </xdr:cNvGrpSpPr>
      </xdr:nvGrpSpPr>
      <xdr:grpSpPr bwMode="auto">
        <a:xfrm>
          <a:off x="6900505" y="27632025"/>
          <a:ext cx="2143124" cy="576202"/>
          <a:chOff x="2477" y="8705"/>
          <a:chExt cx="3155" cy="921"/>
        </a:xfrm>
      </xdr:grpSpPr>
      <xdr:sp macro="" textlink="">
        <xdr:nvSpPr>
          <xdr:cNvPr id="27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8" name="3 Conector recto"/>
          <xdr:cNvSpPr>
            <a:spLocks noChangeShapeType="1"/>
          </xdr:cNvSpPr>
        </xdr:nvSpPr>
        <xdr:spPr bwMode="auto">
          <a:xfrm flipV="1">
            <a:off x="2552" y="8735"/>
            <a:ext cx="2996" cy="6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518754</xdr:colOff>
      <xdr:row>170</xdr:row>
      <xdr:rowOff>9524</xdr:rowOff>
    </xdr:from>
    <xdr:to>
      <xdr:col>5</xdr:col>
      <xdr:colOff>61140</xdr:colOff>
      <xdr:row>173</xdr:row>
      <xdr:rowOff>42801</xdr:rowOff>
    </xdr:to>
    <xdr:grpSp>
      <xdr:nvGrpSpPr>
        <xdr:cNvPr id="29" name="Group 3"/>
        <xdr:cNvGrpSpPr>
          <a:grpSpLocks/>
        </xdr:cNvGrpSpPr>
      </xdr:nvGrpSpPr>
      <xdr:grpSpPr bwMode="auto">
        <a:xfrm>
          <a:off x="4585929" y="27641549"/>
          <a:ext cx="2076036" cy="490477"/>
          <a:chOff x="2714" y="8705"/>
          <a:chExt cx="2683" cy="921"/>
        </a:xfrm>
      </xdr:grpSpPr>
      <xdr:sp macro="" textlink="">
        <xdr:nvSpPr>
          <xdr:cNvPr id="30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38" name="3 Conector recto"/>
          <xdr:cNvSpPr>
            <a:spLocks noChangeShapeType="1"/>
          </xdr:cNvSpPr>
        </xdr:nvSpPr>
        <xdr:spPr bwMode="auto">
          <a:xfrm>
            <a:off x="2758" y="8741"/>
            <a:ext cx="2639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29</xdr:row>
      <xdr:rowOff>47625</xdr:rowOff>
    </xdr:from>
    <xdr:to>
      <xdr:col>1</xdr:col>
      <xdr:colOff>608309</xdr:colOff>
      <xdr:row>31</xdr:row>
      <xdr:rowOff>157102</xdr:rowOff>
    </xdr:to>
    <xdr:grpSp>
      <xdr:nvGrpSpPr>
        <xdr:cNvPr id="31" name="Group 3"/>
        <xdr:cNvGrpSpPr>
          <a:grpSpLocks/>
        </xdr:cNvGrpSpPr>
      </xdr:nvGrpSpPr>
      <xdr:grpSpPr bwMode="auto">
        <a:xfrm>
          <a:off x="142875" y="5743575"/>
          <a:ext cx="2551409" cy="490477"/>
          <a:chOff x="2006" y="8705"/>
          <a:chExt cx="3950" cy="921"/>
        </a:xfrm>
      </xdr:grpSpPr>
      <xdr:sp macro="" textlink="">
        <xdr:nvSpPr>
          <xdr:cNvPr id="32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3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304800</xdr:colOff>
      <xdr:row>29</xdr:row>
      <xdr:rowOff>38100</xdr:rowOff>
    </xdr:from>
    <xdr:to>
      <xdr:col>6</xdr:col>
      <xdr:colOff>570209</xdr:colOff>
      <xdr:row>31</xdr:row>
      <xdr:rowOff>147577</xdr:rowOff>
    </xdr:to>
    <xdr:grpSp>
      <xdr:nvGrpSpPr>
        <xdr:cNvPr id="34" name="Group 3"/>
        <xdr:cNvGrpSpPr>
          <a:grpSpLocks/>
        </xdr:cNvGrpSpPr>
      </xdr:nvGrpSpPr>
      <xdr:grpSpPr bwMode="auto">
        <a:xfrm>
          <a:off x="4200525" y="5734050"/>
          <a:ext cx="2551409" cy="490477"/>
          <a:chOff x="2006" y="8705"/>
          <a:chExt cx="3950" cy="921"/>
        </a:xfrm>
      </xdr:grpSpPr>
      <xdr:sp macro="" textlink="">
        <xdr:nvSpPr>
          <xdr:cNvPr id="35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3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304800</xdr:colOff>
      <xdr:row>39</xdr:row>
      <xdr:rowOff>95250</xdr:rowOff>
    </xdr:from>
    <xdr:to>
      <xdr:col>6</xdr:col>
      <xdr:colOff>570209</xdr:colOff>
      <xdr:row>42</xdr:row>
      <xdr:rowOff>14227</xdr:rowOff>
    </xdr:to>
    <xdr:grpSp>
      <xdr:nvGrpSpPr>
        <xdr:cNvPr id="37" name="Group 3"/>
        <xdr:cNvGrpSpPr>
          <a:grpSpLocks/>
        </xdr:cNvGrpSpPr>
      </xdr:nvGrpSpPr>
      <xdr:grpSpPr bwMode="auto">
        <a:xfrm>
          <a:off x="4200525" y="7696200"/>
          <a:ext cx="2551409" cy="490477"/>
          <a:chOff x="2006" y="8705"/>
          <a:chExt cx="3950" cy="921"/>
        </a:xfrm>
      </xdr:grpSpPr>
      <xdr:sp macro="" textlink="">
        <xdr:nvSpPr>
          <xdr:cNvPr id="38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39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76200</xdr:colOff>
      <xdr:row>39</xdr:row>
      <xdr:rowOff>152400</xdr:rowOff>
    </xdr:from>
    <xdr:to>
      <xdr:col>1</xdr:col>
      <xdr:colOff>541634</xdr:colOff>
      <xdr:row>42</xdr:row>
      <xdr:rowOff>71377</xdr:rowOff>
    </xdr:to>
    <xdr:grpSp>
      <xdr:nvGrpSpPr>
        <xdr:cNvPr id="40" name="Group 3"/>
        <xdr:cNvGrpSpPr>
          <a:grpSpLocks/>
        </xdr:cNvGrpSpPr>
      </xdr:nvGrpSpPr>
      <xdr:grpSpPr bwMode="auto">
        <a:xfrm>
          <a:off x="76200" y="7753350"/>
          <a:ext cx="2551409" cy="490477"/>
          <a:chOff x="2006" y="8705"/>
          <a:chExt cx="3950" cy="921"/>
        </a:xfrm>
      </xdr:grpSpPr>
      <xdr:sp macro="" textlink="">
        <xdr:nvSpPr>
          <xdr:cNvPr id="41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42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152400</xdr:colOff>
      <xdr:row>0</xdr:row>
      <xdr:rowOff>95250</xdr:rowOff>
    </xdr:from>
    <xdr:to>
      <xdr:col>0</xdr:col>
      <xdr:colOff>1047750</xdr:colOff>
      <xdr:row>4</xdr:row>
      <xdr:rowOff>114300</xdr:rowOff>
    </xdr:to>
    <xdr:pic>
      <xdr:nvPicPr>
        <xdr:cNvPr id="14" name="Imagen 19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95250"/>
          <a:ext cx="895350" cy="790575"/>
        </a:xfrm>
        <a:prstGeom prst="rect">
          <a:avLst/>
        </a:prstGeom>
        <a:noFill/>
        <a:extLst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66675</xdr:rowOff>
    </xdr:from>
    <xdr:to>
      <xdr:col>1</xdr:col>
      <xdr:colOff>742950</xdr:colOff>
      <xdr:row>5</xdr:row>
      <xdr:rowOff>66675</xdr:rowOff>
    </xdr:to>
    <xdr:pic>
      <xdr:nvPicPr>
        <xdr:cNvPr id="14" name="Imagen 19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66675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1</xdr:col>
      <xdr:colOff>0</xdr:colOff>
      <xdr:row>95</xdr:row>
      <xdr:rowOff>9526</xdr:rowOff>
    </xdr:from>
    <xdr:to>
      <xdr:col>1</xdr:col>
      <xdr:colOff>1990724</xdr:colOff>
      <xdr:row>98</xdr:row>
      <xdr:rowOff>119002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304800" y="15011401"/>
          <a:ext cx="1990724" cy="566676"/>
          <a:chOff x="2707" y="8705"/>
          <a:chExt cx="2779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 flipV="1">
            <a:off x="2729" y="8741"/>
            <a:ext cx="2757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2252305</xdr:colOff>
      <xdr:row>95</xdr:row>
      <xdr:rowOff>0</xdr:rowOff>
    </xdr:from>
    <xdr:to>
      <xdr:col>1</xdr:col>
      <xdr:colOff>4638675</xdr:colOff>
      <xdr:row>98</xdr:row>
      <xdr:rowOff>80902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2557105" y="15001875"/>
          <a:ext cx="2386370" cy="538102"/>
          <a:chOff x="2192" y="8705"/>
          <a:chExt cx="3726" cy="921"/>
        </a:xfrm>
      </xdr:grpSpPr>
      <xdr:sp macro="" textlink="">
        <xdr:nvSpPr>
          <xdr:cNvPr id="31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32" name="3 Conector recto"/>
          <xdr:cNvSpPr>
            <a:spLocks noChangeShapeType="1"/>
          </xdr:cNvSpPr>
        </xdr:nvSpPr>
        <xdr:spPr bwMode="auto">
          <a:xfrm flipV="1">
            <a:off x="2330" y="8759"/>
            <a:ext cx="3495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375880</xdr:colOff>
      <xdr:row>95</xdr:row>
      <xdr:rowOff>0</xdr:rowOff>
    </xdr:from>
    <xdr:to>
      <xdr:col>7</xdr:col>
      <xdr:colOff>318729</xdr:colOff>
      <xdr:row>98</xdr:row>
      <xdr:rowOff>119002</xdr:rowOff>
    </xdr:to>
    <xdr:grpSp>
      <xdr:nvGrpSpPr>
        <xdr:cNvPr id="33" name="Group 3"/>
        <xdr:cNvGrpSpPr>
          <a:grpSpLocks/>
        </xdr:cNvGrpSpPr>
      </xdr:nvGrpSpPr>
      <xdr:grpSpPr bwMode="auto">
        <a:xfrm>
          <a:off x="7367230" y="15001875"/>
          <a:ext cx="2143124" cy="576202"/>
          <a:chOff x="2477" y="8705"/>
          <a:chExt cx="3155" cy="921"/>
        </a:xfrm>
      </xdr:grpSpPr>
      <xdr:sp macro="" textlink="">
        <xdr:nvSpPr>
          <xdr:cNvPr id="34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35" name="3 Conector recto"/>
          <xdr:cNvSpPr>
            <a:spLocks noChangeShapeType="1"/>
          </xdr:cNvSpPr>
        </xdr:nvSpPr>
        <xdr:spPr bwMode="auto">
          <a:xfrm flipV="1">
            <a:off x="2552" y="8735"/>
            <a:ext cx="2996" cy="6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99654</xdr:colOff>
      <xdr:row>95</xdr:row>
      <xdr:rowOff>9524</xdr:rowOff>
    </xdr:from>
    <xdr:to>
      <xdr:col>4</xdr:col>
      <xdr:colOff>175440</xdr:colOff>
      <xdr:row>98</xdr:row>
      <xdr:rowOff>42801</xdr:rowOff>
    </xdr:to>
    <xdr:grpSp>
      <xdr:nvGrpSpPr>
        <xdr:cNvPr id="36" name="Group 3"/>
        <xdr:cNvGrpSpPr>
          <a:grpSpLocks/>
        </xdr:cNvGrpSpPr>
      </xdr:nvGrpSpPr>
      <xdr:grpSpPr bwMode="auto">
        <a:xfrm>
          <a:off x="5090754" y="15011399"/>
          <a:ext cx="2076036" cy="490477"/>
          <a:chOff x="2714" y="8705"/>
          <a:chExt cx="2683" cy="921"/>
        </a:xfrm>
      </xdr:grpSpPr>
      <xdr:sp macro="" textlink="">
        <xdr:nvSpPr>
          <xdr:cNvPr id="37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38" name="3 Conector recto"/>
          <xdr:cNvSpPr>
            <a:spLocks noChangeShapeType="1"/>
          </xdr:cNvSpPr>
        </xdr:nvSpPr>
        <xdr:spPr bwMode="auto">
          <a:xfrm>
            <a:off x="2758" y="8741"/>
            <a:ext cx="2639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43</xdr:row>
      <xdr:rowOff>9524</xdr:rowOff>
    </xdr:from>
    <xdr:to>
      <xdr:col>0</xdr:col>
      <xdr:colOff>2280881</xdr:colOff>
      <xdr:row>46</xdr:row>
      <xdr:rowOff>42801</xdr:rowOff>
    </xdr:to>
    <xdr:grpSp>
      <xdr:nvGrpSpPr>
        <xdr:cNvPr id="14" name="Group 3"/>
        <xdr:cNvGrpSpPr>
          <a:grpSpLocks/>
        </xdr:cNvGrpSpPr>
      </xdr:nvGrpSpPr>
      <xdr:grpSpPr bwMode="auto">
        <a:xfrm>
          <a:off x="257175" y="7067549"/>
          <a:ext cx="2023706" cy="490477"/>
          <a:chOff x="2707" y="8705"/>
          <a:chExt cx="2779" cy="921"/>
        </a:xfrm>
      </xdr:grpSpPr>
      <xdr:sp macro="" textlink="">
        <xdr:nvSpPr>
          <xdr:cNvPr id="15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6" name="3 Conector recto"/>
          <xdr:cNvSpPr>
            <a:spLocks noChangeShapeType="1"/>
          </xdr:cNvSpPr>
        </xdr:nvSpPr>
        <xdr:spPr bwMode="auto">
          <a:xfrm flipV="1">
            <a:off x="2729" y="8741"/>
            <a:ext cx="2757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2699980</xdr:colOff>
      <xdr:row>43</xdr:row>
      <xdr:rowOff>0</xdr:rowOff>
    </xdr:from>
    <xdr:to>
      <xdr:col>2</xdr:col>
      <xdr:colOff>61555</xdr:colOff>
      <xdr:row>46</xdr:row>
      <xdr:rowOff>80902</xdr:rowOff>
    </xdr:to>
    <xdr:grpSp>
      <xdr:nvGrpSpPr>
        <xdr:cNvPr id="17" name="Group 3"/>
        <xdr:cNvGrpSpPr>
          <a:grpSpLocks/>
        </xdr:cNvGrpSpPr>
      </xdr:nvGrpSpPr>
      <xdr:grpSpPr bwMode="auto">
        <a:xfrm>
          <a:off x="2699980" y="7058025"/>
          <a:ext cx="2505075" cy="538102"/>
          <a:chOff x="2192" y="8705"/>
          <a:chExt cx="3726" cy="921"/>
        </a:xfrm>
      </xdr:grpSpPr>
      <xdr:sp macro="" textlink="">
        <xdr:nvSpPr>
          <xdr:cNvPr id="18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19" name="3 Conector recto"/>
          <xdr:cNvSpPr>
            <a:spLocks noChangeShapeType="1"/>
          </xdr:cNvSpPr>
        </xdr:nvSpPr>
        <xdr:spPr bwMode="auto">
          <a:xfrm flipV="1">
            <a:off x="2330" y="8759"/>
            <a:ext cx="3495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452081</xdr:colOff>
      <xdr:row>43</xdr:row>
      <xdr:rowOff>9525</xdr:rowOff>
    </xdr:from>
    <xdr:to>
      <xdr:col>6</xdr:col>
      <xdr:colOff>413980</xdr:colOff>
      <xdr:row>46</xdr:row>
      <xdr:rowOff>128527</xdr:rowOff>
    </xdr:to>
    <xdr:grpSp>
      <xdr:nvGrpSpPr>
        <xdr:cNvPr id="20" name="Group 3"/>
        <xdr:cNvGrpSpPr>
          <a:grpSpLocks/>
        </xdr:cNvGrpSpPr>
      </xdr:nvGrpSpPr>
      <xdr:grpSpPr bwMode="auto">
        <a:xfrm>
          <a:off x="7605356" y="7067550"/>
          <a:ext cx="2143124" cy="576202"/>
          <a:chOff x="2477" y="8705"/>
          <a:chExt cx="3155" cy="921"/>
        </a:xfrm>
      </xdr:grpSpPr>
      <xdr:sp macro="" textlink="">
        <xdr:nvSpPr>
          <xdr:cNvPr id="21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2" name="3 Conector recto"/>
          <xdr:cNvSpPr>
            <a:spLocks noChangeShapeType="1"/>
          </xdr:cNvSpPr>
        </xdr:nvSpPr>
        <xdr:spPr bwMode="auto">
          <a:xfrm flipV="1">
            <a:off x="2552" y="8735"/>
            <a:ext cx="2996" cy="6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394930</xdr:colOff>
      <xdr:row>43</xdr:row>
      <xdr:rowOff>9524</xdr:rowOff>
    </xdr:from>
    <xdr:to>
      <xdr:col>4</xdr:col>
      <xdr:colOff>137341</xdr:colOff>
      <xdr:row>46</xdr:row>
      <xdr:rowOff>42801</xdr:rowOff>
    </xdr:to>
    <xdr:grpSp>
      <xdr:nvGrpSpPr>
        <xdr:cNvPr id="23" name="Group 3"/>
        <xdr:cNvGrpSpPr>
          <a:grpSpLocks/>
        </xdr:cNvGrpSpPr>
      </xdr:nvGrpSpPr>
      <xdr:grpSpPr bwMode="auto">
        <a:xfrm>
          <a:off x="5538430" y="7067549"/>
          <a:ext cx="1752186" cy="490477"/>
          <a:chOff x="2714" y="8705"/>
          <a:chExt cx="2683" cy="921"/>
        </a:xfrm>
      </xdr:grpSpPr>
      <xdr:sp macro="" textlink="">
        <xdr:nvSpPr>
          <xdr:cNvPr id="24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5" name="3 Conector recto"/>
          <xdr:cNvSpPr>
            <a:spLocks noChangeShapeType="1"/>
          </xdr:cNvSpPr>
        </xdr:nvSpPr>
        <xdr:spPr bwMode="auto">
          <a:xfrm>
            <a:off x="2758" y="8741"/>
            <a:ext cx="2639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209550</xdr:colOff>
      <xdr:row>0</xdr:row>
      <xdr:rowOff>85725</xdr:rowOff>
    </xdr:from>
    <xdr:to>
      <xdr:col>0</xdr:col>
      <xdr:colOff>1104900</xdr:colOff>
      <xdr:row>5</xdr:row>
      <xdr:rowOff>104775</xdr:rowOff>
    </xdr:to>
    <xdr:pic>
      <xdr:nvPicPr>
        <xdr:cNvPr id="26" name="Imagen 19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85725"/>
          <a:ext cx="895350" cy="790575"/>
        </a:xfrm>
        <a:prstGeom prst="rect">
          <a:avLst/>
        </a:prstGeom>
        <a:noFill/>
        <a:ex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showGridLines="0" tabSelected="1" workbookViewId="0">
      <pane ySplit="7" topLeftCell="A8" activePane="bottomLeft" state="frozen"/>
      <selection pane="bottomLeft"/>
    </sheetView>
  </sheetViews>
  <sheetFormatPr baseColWidth="10" defaultColWidth="11" defaultRowHeight="12" x14ac:dyDescent="0.2"/>
  <cols>
    <col min="1" max="1" width="59.7109375" style="4" customWidth="1"/>
    <col min="2" max="3" width="11" style="4"/>
    <col min="4" max="4" width="50.28515625" style="4" customWidth="1"/>
    <col min="5" max="7" width="11" style="4"/>
    <col min="8" max="8" width="11.42578125" style="4" bestFit="1" customWidth="1"/>
    <col min="9" max="16384" width="11" style="4"/>
  </cols>
  <sheetData>
    <row r="1" spans="1:8" ht="19.5" customHeight="1" x14ac:dyDescent="0.2">
      <c r="E1" s="81" t="s">
        <v>520</v>
      </c>
    </row>
    <row r="2" spans="1:8" ht="13.5" thickBot="1" x14ac:dyDescent="0.25">
      <c r="E2" s="81"/>
    </row>
    <row r="3" spans="1:8" x14ac:dyDescent="0.2">
      <c r="A3" s="165" t="s">
        <v>530</v>
      </c>
      <c r="B3" s="166"/>
      <c r="C3" s="166"/>
      <c r="D3" s="166"/>
      <c r="E3" s="166"/>
      <c r="F3" s="167"/>
    </row>
    <row r="4" spans="1:8" x14ac:dyDescent="0.2">
      <c r="A4" s="168" t="s">
        <v>0</v>
      </c>
      <c r="B4" s="169"/>
      <c r="C4" s="169"/>
      <c r="D4" s="169"/>
      <c r="E4" s="169"/>
      <c r="F4" s="170"/>
    </row>
    <row r="5" spans="1:8" x14ac:dyDescent="0.2">
      <c r="A5" s="168" t="s">
        <v>539</v>
      </c>
      <c r="B5" s="169"/>
      <c r="C5" s="169"/>
      <c r="D5" s="169"/>
      <c r="E5" s="169"/>
      <c r="F5" s="170"/>
    </row>
    <row r="6" spans="1:8" ht="12.75" thickBot="1" x14ac:dyDescent="0.25">
      <c r="A6" s="171" t="s">
        <v>1</v>
      </c>
      <c r="B6" s="172"/>
      <c r="C6" s="172"/>
      <c r="D6" s="172"/>
      <c r="E6" s="172"/>
      <c r="F6" s="173"/>
    </row>
    <row r="7" spans="1:8" s="31" customFormat="1" ht="36.75" thickBot="1" x14ac:dyDescent="0.25">
      <c r="A7" s="71" t="s">
        <v>2</v>
      </c>
      <c r="B7" s="43" t="s">
        <v>537</v>
      </c>
      <c r="C7" s="43" t="s">
        <v>538</v>
      </c>
      <c r="D7" s="43" t="s">
        <v>2</v>
      </c>
      <c r="E7" s="43" t="str">
        <f>+B7</f>
        <v>2020 (d)</v>
      </c>
      <c r="F7" s="43" t="str">
        <f>+C7</f>
        <v>31 de diciembre de 2019 (e)</v>
      </c>
    </row>
    <row r="8" spans="1:8" x14ac:dyDescent="0.2">
      <c r="A8" s="5" t="s">
        <v>3</v>
      </c>
      <c r="B8" s="6"/>
      <c r="C8" s="6"/>
      <c r="D8" s="6" t="s">
        <v>4</v>
      </c>
      <c r="E8" s="6"/>
      <c r="F8" s="6"/>
    </row>
    <row r="9" spans="1:8" x14ac:dyDescent="0.2">
      <c r="A9" s="5" t="s">
        <v>5</v>
      </c>
      <c r="B9" s="1"/>
      <c r="C9" s="1"/>
      <c r="D9" s="6" t="s">
        <v>6</v>
      </c>
      <c r="E9" s="1"/>
      <c r="F9" s="1"/>
    </row>
    <row r="10" spans="1:8" ht="24" x14ac:dyDescent="0.2">
      <c r="A10" s="2" t="s">
        <v>7</v>
      </c>
      <c r="B10" s="155">
        <f>SUM(B11:B17)</f>
        <v>1881904.9300000002</v>
      </c>
      <c r="C10" s="155">
        <f>SUM(C11:C17)</f>
        <v>1194786.23</v>
      </c>
      <c r="D10" s="1" t="s">
        <v>8</v>
      </c>
      <c r="E10" s="155">
        <f>SUM(E11:E19)</f>
        <v>5944904.2599999998</v>
      </c>
      <c r="F10" s="155">
        <f>SUM(F11:F19)</f>
        <v>4138846.31</v>
      </c>
      <c r="H10" s="409"/>
    </row>
    <row r="11" spans="1:8" x14ac:dyDescent="0.2">
      <c r="A11" s="2" t="s">
        <v>9</v>
      </c>
      <c r="B11" s="155">
        <v>69772.09</v>
      </c>
      <c r="C11" s="155">
        <v>22192.71</v>
      </c>
      <c r="D11" s="1" t="s">
        <v>10</v>
      </c>
      <c r="E11" s="155">
        <v>32133.95</v>
      </c>
      <c r="F11" s="155">
        <v>9123.9500000000007</v>
      </c>
      <c r="H11" s="409"/>
    </row>
    <row r="12" spans="1:8" x14ac:dyDescent="0.2">
      <c r="A12" s="2" t="s">
        <v>11</v>
      </c>
      <c r="B12" s="155">
        <v>1812132.84</v>
      </c>
      <c r="C12" s="155">
        <v>1172593.52</v>
      </c>
      <c r="D12" s="1" t="s">
        <v>12</v>
      </c>
      <c r="E12" s="155">
        <v>415259.97</v>
      </c>
      <c r="F12" s="155">
        <v>218859.97</v>
      </c>
      <c r="H12" s="409"/>
    </row>
    <row r="13" spans="1:8" x14ac:dyDescent="0.2">
      <c r="A13" s="2" t="s">
        <v>13</v>
      </c>
      <c r="B13" s="155">
        <v>0</v>
      </c>
      <c r="C13" s="155">
        <v>0</v>
      </c>
      <c r="D13" s="1" t="s">
        <v>14</v>
      </c>
      <c r="E13" s="155">
        <v>317425.48</v>
      </c>
      <c r="F13" s="155">
        <v>317425.48</v>
      </c>
    </row>
    <row r="14" spans="1:8" x14ac:dyDescent="0.2">
      <c r="A14" s="2" t="s">
        <v>15</v>
      </c>
      <c r="B14" s="155">
        <v>0</v>
      </c>
      <c r="C14" s="155">
        <v>0</v>
      </c>
      <c r="D14" s="1" t="s">
        <v>16</v>
      </c>
      <c r="E14" s="155">
        <v>0</v>
      </c>
      <c r="F14" s="155">
        <v>0</v>
      </c>
    </row>
    <row r="15" spans="1:8" x14ac:dyDescent="0.2">
      <c r="A15" s="2" t="s">
        <v>17</v>
      </c>
      <c r="B15" s="155">
        <v>0</v>
      </c>
      <c r="C15" s="155">
        <v>0</v>
      </c>
      <c r="D15" s="1" t="s">
        <v>18</v>
      </c>
      <c r="E15" s="155">
        <v>0</v>
      </c>
      <c r="F15" s="155">
        <v>0</v>
      </c>
      <c r="H15" s="153"/>
    </row>
    <row r="16" spans="1:8" ht="24" x14ac:dyDescent="0.2">
      <c r="A16" s="2" t="s">
        <v>19</v>
      </c>
      <c r="B16" s="155">
        <v>0</v>
      </c>
      <c r="C16" s="155">
        <v>0</v>
      </c>
      <c r="D16" s="1" t="s">
        <v>20</v>
      </c>
      <c r="E16" s="155">
        <v>0</v>
      </c>
      <c r="F16" s="155">
        <v>0</v>
      </c>
      <c r="H16" s="153"/>
    </row>
    <row r="17" spans="1:8" x14ac:dyDescent="0.2">
      <c r="A17" s="2" t="s">
        <v>21</v>
      </c>
      <c r="B17" s="155">
        <v>0</v>
      </c>
      <c r="C17" s="155">
        <v>0</v>
      </c>
      <c r="D17" s="1" t="s">
        <v>22</v>
      </c>
      <c r="E17" s="155">
        <v>2937927.28</v>
      </c>
      <c r="F17" s="155">
        <v>1361279.33</v>
      </c>
      <c r="H17" s="153"/>
    </row>
    <row r="18" spans="1:8" ht="24" x14ac:dyDescent="0.2">
      <c r="A18" s="7" t="s">
        <v>23</v>
      </c>
      <c r="B18" s="161">
        <f>SUM(B19:B25)</f>
        <v>4422591.32</v>
      </c>
      <c r="C18" s="161">
        <f>SUM(C19:C25)</f>
        <v>1084829.19</v>
      </c>
      <c r="D18" s="1" t="s">
        <v>24</v>
      </c>
      <c r="E18" s="155">
        <v>0</v>
      </c>
      <c r="F18" s="155">
        <v>0</v>
      </c>
    </row>
    <row r="19" spans="1:8" x14ac:dyDescent="0.2">
      <c r="A19" s="2" t="s">
        <v>25</v>
      </c>
      <c r="B19" s="155">
        <v>0</v>
      </c>
      <c r="C19" s="155">
        <v>0</v>
      </c>
      <c r="D19" s="1" t="s">
        <v>26</v>
      </c>
      <c r="E19" s="413">
        <v>2242157.58</v>
      </c>
      <c r="F19" s="413">
        <v>2232157.58</v>
      </c>
    </row>
    <row r="20" spans="1:8" x14ac:dyDescent="0.2">
      <c r="A20" s="2" t="s">
        <v>27</v>
      </c>
      <c r="B20" s="155">
        <v>3012034.6</v>
      </c>
      <c r="C20" s="155">
        <v>140239.28</v>
      </c>
      <c r="D20" s="1" t="s">
        <v>28</v>
      </c>
      <c r="E20" s="155">
        <f>SUM(E21:E23)</f>
        <v>0</v>
      </c>
      <c r="F20" s="155">
        <f>SUM(F21:F23)</f>
        <v>0</v>
      </c>
    </row>
    <row r="21" spans="1:8" x14ac:dyDescent="0.2">
      <c r="A21" s="2" t="s">
        <v>29</v>
      </c>
      <c r="B21" s="155">
        <v>615649.12</v>
      </c>
      <c r="C21" s="155">
        <v>149682.31</v>
      </c>
      <c r="D21" s="1" t="s">
        <v>30</v>
      </c>
      <c r="E21" s="155">
        <v>0</v>
      </c>
      <c r="F21" s="155">
        <v>0</v>
      </c>
    </row>
    <row r="22" spans="1:8" ht="24" x14ac:dyDescent="0.2">
      <c r="A22" s="2" t="s">
        <v>31</v>
      </c>
      <c r="B22" s="155">
        <v>0</v>
      </c>
      <c r="C22" s="155">
        <v>0</v>
      </c>
      <c r="D22" s="1" t="s">
        <v>32</v>
      </c>
      <c r="E22" s="155">
        <v>0</v>
      </c>
      <c r="F22" s="155">
        <v>0</v>
      </c>
    </row>
    <row r="23" spans="1:8" x14ac:dyDescent="0.2">
      <c r="A23" s="2" t="s">
        <v>33</v>
      </c>
      <c r="B23" s="155">
        <v>0</v>
      </c>
      <c r="C23" s="155">
        <v>0</v>
      </c>
      <c r="D23" s="1" t="s">
        <v>34</v>
      </c>
      <c r="E23" s="155">
        <v>0</v>
      </c>
      <c r="F23" s="155">
        <v>0</v>
      </c>
    </row>
    <row r="24" spans="1:8" ht="24" x14ac:dyDescent="0.2">
      <c r="A24" s="2" t="s">
        <v>35</v>
      </c>
      <c r="B24" s="155">
        <v>18800</v>
      </c>
      <c r="C24" s="155">
        <v>18800</v>
      </c>
      <c r="D24" s="1" t="s">
        <v>36</v>
      </c>
      <c r="E24" s="155">
        <f>+E25+E26</f>
        <v>0</v>
      </c>
      <c r="F24" s="155">
        <f>+F25+F26</f>
        <v>0</v>
      </c>
    </row>
    <row r="25" spans="1:8" x14ac:dyDescent="0.2">
      <c r="A25" s="2" t="s">
        <v>37</v>
      </c>
      <c r="B25" s="413">
        <v>776107.6</v>
      </c>
      <c r="C25" s="413">
        <v>776107.6</v>
      </c>
      <c r="D25" s="1" t="s">
        <v>38</v>
      </c>
      <c r="E25" s="155">
        <v>0</v>
      </c>
      <c r="F25" s="155">
        <v>0</v>
      </c>
    </row>
    <row r="26" spans="1:8" x14ac:dyDescent="0.2">
      <c r="A26" s="2" t="s">
        <v>39</v>
      </c>
      <c r="B26" s="155">
        <f>SUM(B27:B31)</f>
        <v>379779.4</v>
      </c>
      <c r="C26" s="155">
        <f>SUM(C27:C31)</f>
        <v>379779.4</v>
      </c>
      <c r="D26" s="1" t="s">
        <v>40</v>
      </c>
      <c r="E26" s="155">
        <v>0</v>
      </c>
      <c r="F26" s="155">
        <v>0</v>
      </c>
    </row>
    <row r="27" spans="1:8" ht="24" x14ac:dyDescent="0.2">
      <c r="A27" s="2" t="s">
        <v>41</v>
      </c>
      <c r="B27" s="155">
        <v>0</v>
      </c>
      <c r="C27" s="155">
        <v>0</v>
      </c>
      <c r="D27" s="1" t="s">
        <v>42</v>
      </c>
      <c r="E27" s="155">
        <v>0</v>
      </c>
      <c r="F27" s="155">
        <v>0</v>
      </c>
    </row>
    <row r="28" spans="1:8" ht="24" x14ac:dyDescent="0.2">
      <c r="A28" s="2" t="s">
        <v>43</v>
      </c>
      <c r="B28" s="155">
        <v>0</v>
      </c>
      <c r="C28" s="155">
        <v>0</v>
      </c>
      <c r="D28" s="1" t="s">
        <v>44</v>
      </c>
      <c r="E28" s="155">
        <f>SUM(E29:E31)</f>
        <v>0</v>
      </c>
      <c r="F28" s="155">
        <f>SUM(F29:F31)</f>
        <v>0</v>
      </c>
    </row>
    <row r="29" spans="1:8" ht="24" x14ac:dyDescent="0.2">
      <c r="A29" s="2" t="s">
        <v>45</v>
      </c>
      <c r="B29" s="155">
        <v>0</v>
      </c>
      <c r="C29" s="155">
        <v>0</v>
      </c>
      <c r="D29" s="1" t="s">
        <v>46</v>
      </c>
      <c r="E29" s="155">
        <v>0</v>
      </c>
      <c r="F29" s="155">
        <v>0</v>
      </c>
    </row>
    <row r="30" spans="1:8" x14ac:dyDescent="0.2">
      <c r="A30" s="2" t="s">
        <v>47</v>
      </c>
      <c r="B30" s="155">
        <v>379779.4</v>
      </c>
      <c r="C30" s="155">
        <v>379779.4</v>
      </c>
      <c r="D30" s="1" t="s">
        <v>48</v>
      </c>
      <c r="E30" s="155">
        <v>0</v>
      </c>
      <c r="F30" s="155">
        <v>0</v>
      </c>
    </row>
    <row r="31" spans="1:8" x14ac:dyDescent="0.2">
      <c r="A31" s="2" t="s">
        <v>49</v>
      </c>
      <c r="B31" s="155">
        <v>0</v>
      </c>
      <c r="C31" s="155">
        <v>0</v>
      </c>
      <c r="D31" s="1" t="s">
        <v>50</v>
      </c>
      <c r="E31" s="155">
        <v>0</v>
      </c>
      <c r="F31" s="155">
        <v>0</v>
      </c>
    </row>
    <row r="32" spans="1:8" ht="24" x14ac:dyDescent="0.2">
      <c r="A32" s="2" t="s">
        <v>51</v>
      </c>
      <c r="B32" s="155">
        <f>SUM(B33:B37)</f>
        <v>0</v>
      </c>
      <c r="C32" s="155">
        <f>SUM(C33:C37)</f>
        <v>0</v>
      </c>
      <c r="D32" s="1" t="s">
        <v>52</v>
      </c>
      <c r="E32" s="155">
        <f>SUM(E33:E38)</f>
        <v>0</v>
      </c>
      <c r="F32" s="155">
        <f>SUM(F33:F38)</f>
        <v>0</v>
      </c>
    </row>
    <row r="33" spans="1:8" x14ac:dyDescent="0.2">
      <c r="A33" s="2" t="s">
        <v>53</v>
      </c>
      <c r="B33" s="155">
        <v>0</v>
      </c>
      <c r="C33" s="155">
        <v>0</v>
      </c>
      <c r="D33" s="1" t="s">
        <v>54</v>
      </c>
      <c r="E33" s="155">
        <v>0</v>
      </c>
      <c r="F33" s="155">
        <v>0</v>
      </c>
    </row>
    <row r="34" spans="1:8" x14ac:dyDescent="0.2">
      <c r="A34" s="2" t="s">
        <v>55</v>
      </c>
      <c r="B34" s="155">
        <v>0</v>
      </c>
      <c r="C34" s="155">
        <v>0</v>
      </c>
      <c r="D34" s="1" t="s">
        <v>56</v>
      </c>
      <c r="E34" s="155">
        <v>0</v>
      </c>
      <c r="F34" s="155">
        <v>0</v>
      </c>
    </row>
    <row r="35" spans="1:8" x14ac:dyDescent="0.2">
      <c r="A35" s="2" t="s">
        <v>57</v>
      </c>
      <c r="B35" s="155">
        <v>0</v>
      </c>
      <c r="C35" s="155">
        <v>0</v>
      </c>
      <c r="D35" s="1" t="s">
        <v>58</v>
      </c>
      <c r="E35" s="155">
        <v>0</v>
      </c>
      <c r="F35" s="155">
        <v>0</v>
      </c>
    </row>
    <row r="36" spans="1:8" ht="24" x14ac:dyDescent="0.2">
      <c r="A36" s="2" t="s">
        <v>59</v>
      </c>
      <c r="B36" s="155">
        <v>0</v>
      </c>
      <c r="C36" s="155">
        <v>0</v>
      </c>
      <c r="D36" s="1" t="s">
        <v>60</v>
      </c>
      <c r="E36" s="155">
        <v>0</v>
      </c>
      <c r="F36" s="155">
        <v>0</v>
      </c>
    </row>
    <row r="37" spans="1:8" ht="24" x14ac:dyDescent="0.2">
      <c r="A37" s="2" t="s">
        <v>61</v>
      </c>
      <c r="B37" s="155">
        <v>0</v>
      </c>
      <c r="C37" s="155">
        <v>0</v>
      </c>
      <c r="D37" s="1" t="s">
        <v>62</v>
      </c>
      <c r="E37" s="155">
        <v>0</v>
      </c>
      <c r="F37" s="155">
        <v>0</v>
      </c>
    </row>
    <row r="38" spans="1:8" x14ac:dyDescent="0.2">
      <c r="A38" s="2" t="s">
        <v>63</v>
      </c>
      <c r="B38" s="155">
        <v>0</v>
      </c>
      <c r="C38" s="155">
        <v>0</v>
      </c>
      <c r="D38" s="1" t="s">
        <v>64</v>
      </c>
      <c r="E38" s="155">
        <v>0</v>
      </c>
      <c r="F38" s="155">
        <v>0</v>
      </c>
    </row>
    <row r="39" spans="1:8" x14ac:dyDescent="0.2">
      <c r="A39" s="2" t="s">
        <v>65</v>
      </c>
      <c r="B39" s="155">
        <f>+B40+B41</f>
        <v>0</v>
      </c>
      <c r="C39" s="155">
        <f>+C40+C41</f>
        <v>0</v>
      </c>
      <c r="D39" s="1" t="s">
        <v>66</v>
      </c>
      <c r="E39" s="155">
        <f>SUM(E40:E42)</f>
        <v>0</v>
      </c>
      <c r="F39" s="155">
        <f>SUM(F40:F42)</f>
        <v>0</v>
      </c>
    </row>
    <row r="40" spans="1:8" ht="24" x14ac:dyDescent="0.2">
      <c r="A40" s="2" t="s">
        <v>67</v>
      </c>
      <c r="B40" s="155">
        <v>0</v>
      </c>
      <c r="C40" s="155">
        <v>0</v>
      </c>
      <c r="D40" s="1" t="s">
        <v>68</v>
      </c>
      <c r="E40" s="155">
        <v>0</v>
      </c>
      <c r="F40" s="155">
        <v>0</v>
      </c>
    </row>
    <row r="41" spans="1:8" x14ac:dyDescent="0.2">
      <c r="A41" s="2" t="s">
        <v>69</v>
      </c>
      <c r="B41" s="155">
        <v>0</v>
      </c>
      <c r="C41" s="155">
        <v>0</v>
      </c>
      <c r="D41" s="1" t="s">
        <v>70</v>
      </c>
      <c r="E41" s="155">
        <v>0</v>
      </c>
      <c r="F41" s="155">
        <v>0</v>
      </c>
    </row>
    <row r="42" spans="1:8" x14ac:dyDescent="0.2">
      <c r="A42" s="2" t="s">
        <v>71</v>
      </c>
      <c r="B42" s="155">
        <f>SUM(B43:B46)</f>
        <v>0</v>
      </c>
      <c r="C42" s="155">
        <f>SUM(C43:C46)</f>
        <v>0</v>
      </c>
      <c r="D42" s="1" t="s">
        <v>72</v>
      </c>
      <c r="E42" s="155">
        <v>0</v>
      </c>
      <c r="F42" s="155">
        <v>0</v>
      </c>
    </row>
    <row r="43" spans="1:8" x14ac:dyDescent="0.2">
      <c r="A43" s="2" t="s">
        <v>73</v>
      </c>
      <c r="B43" s="155">
        <v>0</v>
      </c>
      <c r="C43" s="155">
        <v>0</v>
      </c>
      <c r="D43" s="1" t="s">
        <v>74</v>
      </c>
      <c r="E43" s="155">
        <f>SUM(E44:E46)</f>
        <v>0</v>
      </c>
      <c r="F43" s="155">
        <f>SUM(F44:F46)</f>
        <v>0</v>
      </c>
    </row>
    <row r="44" spans="1:8" x14ac:dyDescent="0.2">
      <c r="A44" s="2" t="s">
        <v>75</v>
      </c>
      <c r="B44" s="155">
        <v>0</v>
      </c>
      <c r="C44" s="155">
        <v>0</v>
      </c>
      <c r="D44" s="1" t="s">
        <v>76</v>
      </c>
      <c r="E44" s="155">
        <v>0</v>
      </c>
      <c r="F44" s="155">
        <v>0</v>
      </c>
    </row>
    <row r="45" spans="1:8" ht="24" x14ac:dyDescent="0.2">
      <c r="A45" s="2" t="s">
        <v>77</v>
      </c>
      <c r="B45" s="155">
        <v>0</v>
      </c>
      <c r="C45" s="155">
        <v>0</v>
      </c>
      <c r="D45" s="1" t="s">
        <v>78</v>
      </c>
      <c r="E45" s="155">
        <v>0</v>
      </c>
      <c r="F45" s="155">
        <v>0</v>
      </c>
    </row>
    <row r="46" spans="1:8" x14ac:dyDescent="0.2">
      <c r="A46" s="2" t="s">
        <v>79</v>
      </c>
      <c r="B46" s="155">
        <v>0</v>
      </c>
      <c r="C46" s="155">
        <v>0</v>
      </c>
      <c r="D46" s="1" t="s">
        <v>80</v>
      </c>
      <c r="E46" s="155">
        <v>0</v>
      </c>
      <c r="F46" s="155">
        <v>0</v>
      </c>
    </row>
    <row r="47" spans="1:8" x14ac:dyDescent="0.2">
      <c r="A47" s="2"/>
      <c r="B47" s="155"/>
      <c r="C47" s="155"/>
      <c r="D47" s="1"/>
      <c r="E47" s="155">
        <v>0</v>
      </c>
      <c r="F47" s="155">
        <v>0</v>
      </c>
    </row>
    <row r="48" spans="1:8" ht="24" x14ac:dyDescent="0.2">
      <c r="A48" s="5" t="s">
        <v>81</v>
      </c>
      <c r="B48" s="154">
        <f>+B10+B18+B26+B32+B38+B39+G42</f>
        <v>6684275.6500000004</v>
      </c>
      <c r="C48" s="154">
        <f>+C10+C18+C26+C32+C38+C39+H42</f>
        <v>2659394.8199999998</v>
      </c>
      <c r="D48" s="6" t="s">
        <v>82</v>
      </c>
      <c r="E48" s="154">
        <f>+E10+E20+E24+E27+E28+E32+E39+E43</f>
        <v>5944904.2599999998</v>
      </c>
      <c r="F48" s="154">
        <f>+F10+F20+F24+F27+F28+F32+F39+F43</f>
        <v>4138846.31</v>
      </c>
      <c r="H48" s="410"/>
    </row>
    <row r="49" spans="1:8" s="11" customFormat="1" x14ac:dyDescent="0.2">
      <c r="A49" s="7"/>
      <c r="B49" s="155"/>
      <c r="C49" s="155"/>
      <c r="D49" s="10"/>
      <c r="E49" s="155"/>
      <c r="F49" s="155"/>
    </row>
    <row r="50" spans="1:8" x14ac:dyDescent="0.2">
      <c r="A50" s="5" t="s">
        <v>83</v>
      </c>
      <c r="B50" s="155"/>
      <c r="C50" s="155"/>
      <c r="D50" s="6" t="s">
        <v>84</v>
      </c>
      <c r="E50" s="155"/>
      <c r="F50" s="155"/>
      <c r="H50" s="153"/>
    </row>
    <row r="51" spans="1:8" x14ac:dyDescent="0.2">
      <c r="A51" s="2" t="s">
        <v>85</v>
      </c>
      <c r="B51" s="155">
        <v>0</v>
      </c>
      <c r="C51" s="155">
        <v>0</v>
      </c>
      <c r="D51" s="1" t="s">
        <v>86</v>
      </c>
      <c r="E51" s="155">
        <v>0</v>
      </c>
      <c r="F51" s="155">
        <v>0</v>
      </c>
    </row>
    <row r="52" spans="1:8" x14ac:dyDescent="0.2">
      <c r="A52" s="2" t="s">
        <v>87</v>
      </c>
      <c r="B52" s="155">
        <v>0</v>
      </c>
      <c r="C52" s="155">
        <v>0</v>
      </c>
      <c r="D52" s="1" t="s">
        <v>88</v>
      </c>
      <c r="E52" s="155">
        <v>0</v>
      </c>
      <c r="F52" s="155">
        <v>0</v>
      </c>
    </row>
    <row r="53" spans="1:8" x14ac:dyDescent="0.2">
      <c r="A53" s="2" t="s">
        <v>89</v>
      </c>
      <c r="B53" s="155">
        <v>0</v>
      </c>
      <c r="C53" s="155">
        <v>0</v>
      </c>
      <c r="D53" s="1" t="s">
        <v>90</v>
      </c>
      <c r="E53" s="155">
        <v>0</v>
      </c>
      <c r="F53" s="155">
        <v>0</v>
      </c>
    </row>
    <row r="54" spans="1:8" x14ac:dyDescent="0.2">
      <c r="A54" s="2" t="s">
        <v>91</v>
      </c>
      <c r="B54" s="155">
        <f>720819.59-18938.74</f>
        <v>701880.85</v>
      </c>
      <c r="C54" s="155">
        <f>647009.58-18938.74</f>
        <v>628070.84</v>
      </c>
      <c r="D54" s="1" t="s">
        <v>92</v>
      </c>
      <c r="E54" s="155">
        <v>0</v>
      </c>
      <c r="F54" s="155">
        <v>0</v>
      </c>
    </row>
    <row r="55" spans="1:8" ht="24" x14ac:dyDescent="0.2">
      <c r="A55" s="2" t="s">
        <v>93</v>
      </c>
      <c r="B55" s="155">
        <v>18938.740000000002</v>
      </c>
      <c r="C55" s="155">
        <v>18938.740000000002</v>
      </c>
      <c r="D55" s="1" t="s">
        <v>94</v>
      </c>
      <c r="E55" s="155">
        <v>0</v>
      </c>
      <c r="F55" s="155">
        <v>0</v>
      </c>
    </row>
    <row r="56" spans="1:8" x14ac:dyDescent="0.2">
      <c r="A56" s="2" t="s">
        <v>95</v>
      </c>
      <c r="B56" s="155">
        <v>0</v>
      </c>
      <c r="C56" s="155">
        <v>0</v>
      </c>
      <c r="D56" s="1" t="s">
        <v>96</v>
      </c>
      <c r="E56" s="155">
        <v>0</v>
      </c>
      <c r="F56" s="155">
        <v>0</v>
      </c>
    </row>
    <row r="57" spans="1:8" x14ac:dyDescent="0.2">
      <c r="A57" s="2" t="s">
        <v>97</v>
      </c>
      <c r="B57" s="155">
        <v>0</v>
      </c>
      <c r="C57" s="155">
        <v>0</v>
      </c>
      <c r="D57" s="6"/>
      <c r="E57" s="155"/>
      <c r="F57" s="155"/>
    </row>
    <row r="58" spans="1:8" ht="24" x14ac:dyDescent="0.2">
      <c r="A58" s="2" t="s">
        <v>98</v>
      </c>
      <c r="B58" s="155">
        <v>0</v>
      </c>
      <c r="C58" s="155">
        <v>0</v>
      </c>
      <c r="D58" s="6" t="s">
        <v>99</v>
      </c>
      <c r="E58" s="154">
        <f>SUM(E51:E57)</f>
        <v>0</v>
      </c>
      <c r="F58" s="154">
        <f>SUM(F51:F57)</f>
        <v>0</v>
      </c>
    </row>
    <row r="59" spans="1:8" x14ac:dyDescent="0.2">
      <c r="A59" s="2" t="s">
        <v>100</v>
      </c>
      <c r="B59" s="155">
        <v>0</v>
      </c>
      <c r="C59" s="155">
        <v>0</v>
      </c>
      <c r="D59" s="10"/>
      <c r="E59" s="155"/>
      <c r="F59" s="155"/>
    </row>
    <row r="60" spans="1:8" x14ac:dyDescent="0.2">
      <c r="A60" s="2"/>
      <c r="B60" s="155"/>
      <c r="C60" s="155"/>
      <c r="D60" s="6" t="s">
        <v>101</v>
      </c>
      <c r="E60" s="154">
        <f>+E48+E58</f>
        <v>5944904.2599999998</v>
      </c>
      <c r="F60" s="154">
        <f>+F48+F58</f>
        <v>4138846.31</v>
      </c>
    </row>
    <row r="61" spans="1:8" x14ac:dyDescent="0.2">
      <c r="A61" s="5" t="s">
        <v>102</v>
      </c>
      <c r="B61" s="154">
        <f>SUM(B51:B60)</f>
        <v>720819.59</v>
      </c>
      <c r="C61" s="154">
        <f>SUM(C51:C60)</f>
        <v>647009.57999999996</v>
      </c>
      <c r="D61" s="1"/>
      <c r="E61" s="155"/>
      <c r="F61" s="155"/>
    </row>
    <row r="62" spans="1:8" x14ac:dyDescent="0.2">
      <c r="A62" s="2"/>
      <c r="B62" s="154"/>
      <c r="C62" s="154"/>
      <c r="D62" s="6" t="s">
        <v>103</v>
      </c>
      <c r="E62" s="155"/>
      <c r="F62" s="155"/>
    </row>
    <row r="63" spans="1:8" x14ac:dyDescent="0.2">
      <c r="A63" s="5" t="s">
        <v>104</v>
      </c>
      <c r="B63" s="154">
        <f>+B48+B61</f>
        <v>7405095.2400000002</v>
      </c>
      <c r="C63" s="154">
        <f>+C48+C61</f>
        <v>3306404.4</v>
      </c>
      <c r="D63" s="6"/>
      <c r="E63" s="155"/>
      <c r="F63" s="155"/>
    </row>
    <row r="64" spans="1:8" ht="24" x14ac:dyDescent="0.2">
      <c r="A64" s="2"/>
      <c r="B64" s="155"/>
      <c r="C64" s="155"/>
      <c r="D64" s="6" t="s">
        <v>105</v>
      </c>
      <c r="E64" s="154">
        <f>SUM(E65:E67)</f>
        <v>0</v>
      </c>
      <c r="F64" s="154">
        <f>SUM(F65:F67)</f>
        <v>0</v>
      </c>
    </row>
    <row r="65" spans="1:6" x14ac:dyDescent="0.2">
      <c r="A65" s="2"/>
      <c r="B65" s="1"/>
      <c r="C65" s="1"/>
      <c r="D65" s="1" t="s">
        <v>106</v>
      </c>
      <c r="E65" s="155">
        <v>0</v>
      </c>
      <c r="F65" s="155">
        <v>0</v>
      </c>
    </row>
    <row r="66" spans="1:6" x14ac:dyDescent="0.2">
      <c r="A66" s="2"/>
      <c r="B66" s="408"/>
      <c r="C66" s="408"/>
      <c r="D66" s="1" t="s">
        <v>107</v>
      </c>
      <c r="E66" s="155">
        <v>0</v>
      </c>
      <c r="F66" s="155">
        <v>0</v>
      </c>
    </row>
    <row r="67" spans="1:6" x14ac:dyDescent="0.2">
      <c r="A67" s="2"/>
      <c r="B67" s="1"/>
      <c r="C67" s="1"/>
      <c r="D67" s="1" t="s">
        <v>108</v>
      </c>
      <c r="E67" s="155">
        <v>0</v>
      </c>
      <c r="F67" s="155">
        <v>0</v>
      </c>
    </row>
    <row r="68" spans="1:6" x14ac:dyDescent="0.2">
      <c r="A68" s="2"/>
      <c r="B68" s="1"/>
      <c r="C68" s="1"/>
      <c r="D68" s="1"/>
      <c r="E68" s="155"/>
      <c r="F68" s="155"/>
    </row>
    <row r="69" spans="1:6" ht="24" x14ac:dyDescent="0.2">
      <c r="A69" s="2"/>
      <c r="B69" s="1"/>
      <c r="C69" s="1"/>
      <c r="D69" s="6" t="s">
        <v>109</v>
      </c>
      <c r="E69" s="154">
        <f>SUM(E70:E74)</f>
        <v>1460190.9800000002</v>
      </c>
      <c r="F69" s="154">
        <f>SUM(F70:F74)</f>
        <v>-832441.91</v>
      </c>
    </row>
    <row r="70" spans="1:6" x14ac:dyDescent="0.2">
      <c r="A70" s="2"/>
      <c r="B70" s="1"/>
      <c r="C70" s="1"/>
      <c r="D70" s="1" t="s">
        <v>110</v>
      </c>
      <c r="E70" s="155">
        <v>2292632.89</v>
      </c>
      <c r="F70" s="155">
        <v>-899096.4</v>
      </c>
    </row>
    <row r="71" spans="1:6" x14ac:dyDescent="0.2">
      <c r="A71" s="2"/>
      <c r="B71" s="1"/>
      <c r="C71" s="1"/>
      <c r="D71" s="1" t="s">
        <v>111</v>
      </c>
      <c r="E71" s="155">
        <v>-773440.53</v>
      </c>
      <c r="F71" s="155">
        <v>125655.87</v>
      </c>
    </row>
    <row r="72" spans="1:6" x14ac:dyDescent="0.2">
      <c r="A72" s="2"/>
      <c r="B72" s="1"/>
      <c r="C72" s="1"/>
      <c r="D72" s="1" t="s">
        <v>112</v>
      </c>
      <c r="E72" s="155">
        <v>0</v>
      </c>
      <c r="F72" s="155">
        <v>0</v>
      </c>
    </row>
    <row r="73" spans="1:6" x14ac:dyDescent="0.2">
      <c r="A73" s="2"/>
      <c r="B73" s="1"/>
      <c r="C73" s="1"/>
      <c r="D73" s="1" t="s">
        <v>113</v>
      </c>
      <c r="E73" s="155">
        <v>0</v>
      </c>
      <c r="F73" s="155">
        <v>0</v>
      </c>
    </row>
    <row r="74" spans="1:6" x14ac:dyDescent="0.2">
      <c r="A74" s="2"/>
      <c r="B74" s="1"/>
      <c r="C74" s="1"/>
      <c r="D74" s="1" t="s">
        <v>114</v>
      </c>
      <c r="E74" s="155">
        <v>-59001.38</v>
      </c>
      <c r="F74" s="155">
        <v>-59001.38</v>
      </c>
    </row>
    <row r="75" spans="1:6" x14ac:dyDescent="0.2">
      <c r="A75" s="2"/>
      <c r="B75" s="1"/>
      <c r="C75" s="1"/>
      <c r="D75" s="1"/>
      <c r="E75" s="155"/>
      <c r="F75" s="155"/>
    </row>
    <row r="76" spans="1:6" ht="24" x14ac:dyDescent="0.2">
      <c r="A76" s="2"/>
      <c r="B76" s="1"/>
      <c r="C76" s="1"/>
      <c r="D76" s="6" t="s">
        <v>115</v>
      </c>
      <c r="E76" s="154">
        <f>+E77+E78</f>
        <v>0</v>
      </c>
      <c r="F76" s="154">
        <f>+F77+F78</f>
        <v>0</v>
      </c>
    </row>
    <row r="77" spans="1:6" x14ac:dyDescent="0.2">
      <c r="A77" s="2"/>
      <c r="B77" s="1"/>
      <c r="C77" s="1"/>
      <c r="D77" s="1" t="s">
        <v>116</v>
      </c>
      <c r="E77" s="155">
        <v>0</v>
      </c>
      <c r="F77" s="155">
        <v>0</v>
      </c>
    </row>
    <row r="78" spans="1:6" x14ac:dyDescent="0.2">
      <c r="A78" s="2"/>
      <c r="B78" s="1"/>
      <c r="C78" s="1"/>
      <c r="D78" s="1" t="s">
        <v>117</v>
      </c>
      <c r="E78" s="155">
        <v>0</v>
      </c>
      <c r="F78" s="155">
        <v>0</v>
      </c>
    </row>
    <row r="79" spans="1:6" x14ac:dyDescent="0.2">
      <c r="A79" s="2"/>
      <c r="B79" s="1"/>
      <c r="C79" s="1"/>
      <c r="D79" s="1"/>
      <c r="E79" s="155"/>
      <c r="F79" s="155"/>
    </row>
    <row r="80" spans="1:6" x14ac:dyDescent="0.2">
      <c r="A80" s="2"/>
      <c r="B80" s="1"/>
      <c r="C80" s="1"/>
      <c r="D80" s="6" t="s">
        <v>118</v>
      </c>
      <c r="E80" s="154">
        <f>+E64+E69+E76</f>
        <v>1460190.9800000002</v>
      </c>
      <c r="F80" s="154">
        <f>+F64+F69+F76</f>
        <v>-832441.91</v>
      </c>
    </row>
    <row r="81" spans="1:8" x14ac:dyDescent="0.2">
      <c r="A81" s="2"/>
      <c r="B81" s="1"/>
      <c r="C81" s="1"/>
      <c r="D81" s="1"/>
      <c r="E81" s="155"/>
      <c r="F81" s="155"/>
    </row>
    <row r="82" spans="1:8" ht="24" x14ac:dyDescent="0.2">
      <c r="A82" s="2"/>
      <c r="B82" s="1"/>
      <c r="C82" s="1"/>
      <c r="D82" s="6" t="s">
        <v>119</v>
      </c>
      <c r="E82" s="154">
        <f>+E60+E80</f>
        <v>7405095.2400000002</v>
      </c>
      <c r="F82" s="154">
        <f>+F60+F80</f>
        <v>3306404.4</v>
      </c>
    </row>
    <row r="83" spans="1:8" x14ac:dyDescent="0.2">
      <c r="A83" s="2"/>
      <c r="B83" s="1"/>
      <c r="C83" s="1"/>
      <c r="D83" s="1"/>
      <c r="E83" s="408"/>
      <c r="F83" s="408"/>
    </row>
    <row r="84" spans="1:8" ht="12.75" thickBot="1" x14ac:dyDescent="0.25">
      <c r="A84" s="9"/>
      <c r="B84" s="3"/>
      <c r="C84" s="3"/>
      <c r="D84" s="3"/>
      <c r="E84" s="3"/>
      <c r="F84" s="3"/>
    </row>
    <row r="86" spans="1:8" ht="12.75" x14ac:dyDescent="0.2">
      <c r="A86" s="164" t="s">
        <v>420</v>
      </c>
      <c r="B86" s="164"/>
      <c r="C86" s="164"/>
      <c r="D86" s="164"/>
      <c r="E86" s="164"/>
      <c r="F86" s="164"/>
      <c r="G86" s="82"/>
      <c r="H86" s="82"/>
    </row>
  </sheetData>
  <mergeCells count="5">
    <mergeCell ref="A86:F86"/>
    <mergeCell ref="A3:F3"/>
    <mergeCell ref="A4:F4"/>
    <mergeCell ref="A5:F5"/>
    <mergeCell ref="A6:F6"/>
  </mergeCells>
  <printOptions horizontalCentered="1"/>
  <pageMargins left="0.51181102362204722" right="0.31496062992125984" top="0.62992125984251968" bottom="0.74803149606299213" header="0.31496062992125984" footer="0.31496062992125984"/>
  <pageSetup scale="63" orientation="portrait" r:id="rId1"/>
  <headerFooter>
    <oddFooter>&amp;CHoja &amp;P de &amp;N</oddFooter>
  </headerFooter>
  <rowBreaks count="1" manualBreakCount="1">
    <brk id="68" max="5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6"/>
  <sheetViews>
    <sheetView showGridLines="0" zoomScale="120" zoomScaleNormal="120" workbookViewId="0">
      <selection activeCell="C1" sqref="C1"/>
    </sheetView>
  </sheetViews>
  <sheetFormatPr baseColWidth="10" defaultRowHeight="15" x14ac:dyDescent="0.25"/>
  <cols>
    <col min="1" max="1" width="2.28515625" customWidth="1"/>
    <col min="2" max="2" width="3.7109375" customWidth="1"/>
    <col min="3" max="3" width="29.5703125" customWidth="1"/>
    <col min="4" max="4" width="1.7109375" customWidth="1"/>
    <col min="5" max="5" width="12.7109375" customWidth="1"/>
    <col min="6" max="6" width="1.7109375" customWidth="1"/>
    <col min="7" max="7" width="12.7109375" customWidth="1"/>
    <col min="8" max="8" width="12.7109375" style="380" customWidth="1"/>
    <col min="9" max="11" width="12.7109375" customWidth="1"/>
  </cols>
  <sheetData>
    <row r="1" spans="1:11" x14ac:dyDescent="0.25">
      <c r="J1" s="81" t="s">
        <v>529</v>
      </c>
    </row>
    <row r="2" spans="1:11" ht="15.75" thickBot="1" x14ac:dyDescent="0.3">
      <c r="J2" s="83"/>
    </row>
    <row r="3" spans="1:11" x14ac:dyDescent="0.25">
      <c r="A3" s="300"/>
      <c r="B3" s="301"/>
      <c r="C3" s="301"/>
      <c r="D3" s="301"/>
      <c r="E3" s="301"/>
      <c r="F3" s="301"/>
      <c r="G3" s="301"/>
      <c r="H3" s="301"/>
      <c r="I3" s="301"/>
      <c r="J3" s="301"/>
      <c r="K3" s="302"/>
    </row>
    <row r="4" spans="1:11" x14ac:dyDescent="0.25">
      <c r="A4" s="303" t="str">
        <f>+'ADF-09'!A3:G3</f>
        <v>MUNICIPIO DE SAN VICENTE TANCUAYALAB, S.L.P.</v>
      </c>
      <c r="B4" s="304"/>
      <c r="C4" s="304"/>
      <c r="D4" s="304"/>
      <c r="E4" s="304"/>
      <c r="F4" s="304"/>
      <c r="G4" s="304"/>
      <c r="H4" s="304"/>
      <c r="I4" s="304"/>
      <c r="J4" s="304"/>
      <c r="K4" s="305"/>
    </row>
    <row r="5" spans="1:11" x14ac:dyDescent="0.25">
      <c r="A5" s="303" t="s">
        <v>421</v>
      </c>
      <c r="B5" s="304"/>
      <c r="C5" s="304"/>
      <c r="D5" s="304"/>
      <c r="E5" s="304"/>
      <c r="F5" s="304"/>
      <c r="G5" s="304"/>
      <c r="H5" s="304"/>
      <c r="I5" s="304"/>
      <c r="J5" s="304"/>
      <c r="K5" s="305"/>
    </row>
    <row r="6" spans="1:11" x14ac:dyDescent="0.25">
      <c r="A6" s="303" t="str">
        <f>+'ADF-09'!A6:G6</f>
        <v>Del 1 de enero al 31 de diciembre de 2020</v>
      </c>
      <c r="B6" s="304"/>
      <c r="C6" s="304"/>
      <c r="D6" s="304"/>
      <c r="E6" s="304"/>
      <c r="F6" s="304"/>
      <c r="G6" s="304"/>
      <c r="H6" s="304"/>
      <c r="I6" s="304"/>
      <c r="J6" s="304"/>
      <c r="K6" s="305"/>
    </row>
    <row r="7" spans="1:11" ht="15.75" thickBot="1" x14ac:dyDescent="0.3">
      <c r="A7" s="306"/>
      <c r="B7" s="307"/>
      <c r="C7" s="307"/>
      <c r="D7" s="307"/>
      <c r="E7" s="307"/>
      <c r="F7" s="307"/>
      <c r="G7" s="307"/>
      <c r="H7" s="307"/>
      <c r="I7" s="307"/>
      <c r="J7" s="307"/>
      <c r="K7" s="308"/>
    </row>
    <row r="8" spans="1:11" ht="15.75" thickBot="1" x14ac:dyDescent="0.3">
      <c r="A8" s="309" t="s">
        <v>422</v>
      </c>
      <c r="B8" s="310"/>
      <c r="C8" s="311"/>
      <c r="D8" s="318" t="s">
        <v>423</v>
      </c>
      <c r="E8" s="319"/>
      <c r="F8" s="319"/>
      <c r="G8" s="320"/>
      <c r="H8" s="321" t="s">
        <v>424</v>
      </c>
      <c r="I8" s="319"/>
      <c r="J8" s="322" t="s">
        <v>425</v>
      </c>
      <c r="K8" s="322" t="s">
        <v>426</v>
      </c>
    </row>
    <row r="9" spans="1:11" ht="15.75" thickBot="1" x14ac:dyDescent="0.3">
      <c r="A9" s="312"/>
      <c r="B9" s="313"/>
      <c r="C9" s="314"/>
      <c r="D9" s="325" t="s">
        <v>427</v>
      </c>
      <c r="E9" s="326"/>
      <c r="F9" s="327" t="s">
        <v>428</v>
      </c>
      <c r="G9" s="326"/>
      <c r="H9" s="381"/>
      <c r="I9" s="86"/>
      <c r="J9" s="323"/>
      <c r="K9" s="323"/>
    </row>
    <row r="10" spans="1:11" ht="24" customHeight="1" thickBot="1" x14ac:dyDescent="0.3">
      <c r="A10" s="315"/>
      <c r="B10" s="316"/>
      <c r="C10" s="317"/>
      <c r="D10" s="87"/>
      <c r="E10" s="88" t="s">
        <v>429</v>
      </c>
      <c r="F10" s="88"/>
      <c r="G10" s="88" t="s">
        <v>430</v>
      </c>
      <c r="H10" s="382" t="s">
        <v>431</v>
      </c>
      <c r="I10" s="89" t="s">
        <v>432</v>
      </c>
      <c r="J10" s="324"/>
      <c r="K10" s="324"/>
    </row>
    <row r="11" spans="1:11" ht="15.75" thickBot="1" x14ac:dyDescent="0.3">
      <c r="A11" s="328" t="s">
        <v>433</v>
      </c>
      <c r="B11" s="329"/>
      <c r="C11" s="329"/>
      <c r="D11" s="329"/>
      <c r="E11" s="329"/>
      <c r="F11" s="329"/>
      <c r="G11" s="329"/>
      <c r="H11" s="383"/>
      <c r="I11" s="90"/>
      <c r="J11" s="90"/>
      <c r="K11" s="91"/>
    </row>
    <row r="12" spans="1:11" ht="15.75" thickBot="1" x14ac:dyDescent="0.3">
      <c r="A12" s="330" t="s">
        <v>434</v>
      </c>
      <c r="B12" s="331"/>
      <c r="C12" s="331"/>
      <c r="D12" s="331"/>
      <c r="E12" s="331"/>
      <c r="F12" s="331"/>
      <c r="G12" s="331"/>
      <c r="H12" s="384"/>
      <c r="I12" s="92"/>
      <c r="J12" s="92"/>
      <c r="K12" s="93"/>
    </row>
    <row r="13" spans="1:11" ht="15.6" customHeight="1" thickBot="1" x14ac:dyDescent="0.3">
      <c r="A13" s="94">
        <v>1</v>
      </c>
      <c r="B13" s="299" t="s">
        <v>435</v>
      </c>
      <c r="C13" s="299"/>
      <c r="D13" s="95"/>
      <c r="E13" s="96"/>
      <c r="F13" s="95"/>
      <c r="G13" s="96"/>
      <c r="H13" s="385"/>
      <c r="I13" s="95"/>
      <c r="J13" s="95"/>
      <c r="K13" s="97"/>
    </row>
    <row r="14" spans="1:11" ht="25.5" thickBot="1" x14ac:dyDescent="0.3">
      <c r="A14" s="98"/>
      <c r="B14" s="99" t="s">
        <v>436</v>
      </c>
      <c r="C14" s="100" t="s">
        <v>437</v>
      </c>
      <c r="D14" s="101"/>
      <c r="E14" s="102" t="s">
        <v>438</v>
      </c>
      <c r="F14" s="103"/>
      <c r="G14" s="371"/>
      <c r="H14" s="386">
        <f>+'ADF-04'!C63</f>
        <v>1412857.6700000018</v>
      </c>
      <c r="I14" s="101" t="s">
        <v>439</v>
      </c>
      <c r="J14" s="103" t="s">
        <v>440</v>
      </c>
      <c r="K14" s="102"/>
    </row>
    <row r="15" spans="1:11" ht="17.25" thickBot="1" x14ac:dyDescent="0.3">
      <c r="A15" s="98"/>
      <c r="B15" s="99" t="s">
        <v>441</v>
      </c>
      <c r="C15" s="100" t="s">
        <v>192</v>
      </c>
      <c r="D15" s="104"/>
      <c r="E15" s="105" t="s">
        <v>442</v>
      </c>
      <c r="F15" s="106"/>
      <c r="G15" s="372"/>
      <c r="H15" s="387">
        <f>+'ADF-04'!C63</f>
        <v>1412857.6700000018</v>
      </c>
      <c r="I15" s="104" t="s">
        <v>439</v>
      </c>
      <c r="J15" s="106" t="s">
        <v>440</v>
      </c>
      <c r="K15" s="105"/>
    </row>
    <row r="16" spans="1:11" ht="17.25" thickBot="1" x14ac:dyDescent="0.3">
      <c r="A16" s="98"/>
      <c r="B16" s="99" t="s">
        <v>443</v>
      </c>
      <c r="C16" s="100" t="s">
        <v>444</v>
      </c>
      <c r="D16" s="104"/>
      <c r="E16" s="105" t="s">
        <v>445</v>
      </c>
      <c r="F16" s="106"/>
      <c r="G16" s="372"/>
      <c r="H16" s="387">
        <f>+'ADF-04'!E63</f>
        <v>2154906.3699999973</v>
      </c>
      <c r="I16" s="104" t="s">
        <v>439</v>
      </c>
      <c r="J16" s="107" t="s">
        <v>440</v>
      </c>
      <c r="K16" s="105"/>
    </row>
    <row r="17" spans="1:11" ht="24.75" customHeight="1" thickBot="1" x14ac:dyDescent="0.3">
      <c r="A17" s="94">
        <v>2</v>
      </c>
      <c r="B17" s="299" t="s">
        <v>446</v>
      </c>
      <c r="C17" s="299"/>
      <c r="D17" s="108"/>
      <c r="E17" s="108"/>
      <c r="F17" s="108"/>
      <c r="G17" s="109"/>
      <c r="H17" s="388"/>
      <c r="I17" s="108"/>
      <c r="J17" s="95"/>
      <c r="K17" s="110"/>
    </row>
    <row r="18" spans="1:11" ht="25.5" thickBot="1" x14ac:dyDescent="0.3">
      <c r="A18" s="98"/>
      <c r="B18" s="99" t="s">
        <v>436</v>
      </c>
      <c r="C18" s="100" t="s">
        <v>437</v>
      </c>
      <c r="D18" s="101"/>
      <c r="E18" s="102" t="s">
        <v>438</v>
      </c>
      <c r="F18" s="103"/>
      <c r="G18" s="371"/>
      <c r="H18" s="386">
        <f>+H14</f>
        <v>1412857.6700000018</v>
      </c>
      <c r="I18" s="101" t="s">
        <v>439</v>
      </c>
      <c r="J18" s="103" t="s">
        <v>440</v>
      </c>
      <c r="K18" s="102"/>
    </row>
    <row r="19" spans="1:11" ht="17.25" thickBot="1" x14ac:dyDescent="0.3">
      <c r="A19" s="98"/>
      <c r="B19" s="99" t="s">
        <v>441</v>
      </c>
      <c r="C19" s="100" t="s">
        <v>192</v>
      </c>
      <c r="D19" s="104"/>
      <c r="E19" s="105" t="s">
        <v>442</v>
      </c>
      <c r="F19" s="106"/>
      <c r="G19" s="372"/>
      <c r="H19" s="387">
        <f>+H15</f>
        <v>1412857.6700000018</v>
      </c>
      <c r="I19" s="104" t="s">
        <v>439</v>
      </c>
      <c r="J19" s="106" t="s">
        <v>440</v>
      </c>
      <c r="K19" s="105"/>
    </row>
    <row r="20" spans="1:11" ht="17.25" thickBot="1" x14ac:dyDescent="0.3">
      <c r="A20" s="98"/>
      <c r="B20" s="99" t="s">
        <v>443</v>
      </c>
      <c r="C20" s="100" t="s">
        <v>444</v>
      </c>
      <c r="D20" s="104"/>
      <c r="E20" s="105" t="s">
        <v>445</v>
      </c>
      <c r="F20" s="106"/>
      <c r="G20" s="372"/>
      <c r="H20" s="387">
        <f>+H16</f>
        <v>2154906.3699999973</v>
      </c>
      <c r="I20" s="104" t="s">
        <v>439</v>
      </c>
      <c r="J20" s="107" t="s">
        <v>440</v>
      </c>
      <c r="K20" s="105"/>
    </row>
    <row r="21" spans="1:11" ht="23.25" customHeight="1" thickBot="1" x14ac:dyDescent="0.3">
      <c r="A21" s="94">
        <v>3</v>
      </c>
      <c r="B21" s="299" t="s">
        <v>447</v>
      </c>
      <c r="C21" s="299"/>
      <c r="D21" s="108"/>
      <c r="E21" s="108"/>
      <c r="F21" s="108"/>
      <c r="G21" s="109"/>
      <c r="H21" s="388"/>
      <c r="I21" s="108"/>
      <c r="J21" s="95"/>
      <c r="K21" s="110"/>
    </row>
    <row r="22" spans="1:11" ht="17.25" thickBot="1" x14ac:dyDescent="0.3">
      <c r="A22" s="98"/>
      <c r="B22" s="99" t="s">
        <v>436</v>
      </c>
      <c r="C22" s="100" t="s">
        <v>437</v>
      </c>
      <c r="D22" s="101"/>
      <c r="E22" s="102" t="s">
        <v>448</v>
      </c>
      <c r="F22" s="103"/>
      <c r="G22" s="371"/>
      <c r="H22" s="386">
        <v>0</v>
      </c>
      <c r="I22" s="101" t="s">
        <v>439</v>
      </c>
      <c r="J22" s="103" t="s">
        <v>449</v>
      </c>
      <c r="K22" s="102"/>
    </row>
    <row r="23" spans="1:11" ht="17.25" thickBot="1" x14ac:dyDescent="0.3">
      <c r="A23" s="98"/>
      <c r="B23" s="99" t="s">
        <v>441</v>
      </c>
      <c r="C23" s="100" t="s">
        <v>192</v>
      </c>
      <c r="D23" s="104"/>
      <c r="E23" s="105" t="s">
        <v>450</v>
      </c>
      <c r="F23" s="106"/>
      <c r="G23" s="372"/>
      <c r="H23" s="387">
        <v>0</v>
      </c>
      <c r="I23" s="104" t="s">
        <v>439</v>
      </c>
      <c r="J23" s="106" t="s">
        <v>449</v>
      </c>
      <c r="K23" s="105"/>
    </row>
    <row r="24" spans="1:11" ht="17.25" thickBot="1" x14ac:dyDescent="0.3">
      <c r="A24" s="98"/>
      <c r="B24" s="99" t="s">
        <v>443</v>
      </c>
      <c r="C24" s="100" t="s">
        <v>444</v>
      </c>
      <c r="D24" s="104"/>
      <c r="E24" s="105" t="s">
        <v>445</v>
      </c>
      <c r="F24" s="106"/>
      <c r="G24" s="372"/>
      <c r="H24" s="387">
        <v>0</v>
      </c>
      <c r="I24" s="104" t="s">
        <v>439</v>
      </c>
      <c r="J24" s="107" t="s">
        <v>449</v>
      </c>
      <c r="K24" s="105"/>
    </row>
    <row r="25" spans="1:11" ht="15.6" customHeight="1" thickBot="1" x14ac:dyDescent="0.3">
      <c r="A25" s="94">
        <v>4</v>
      </c>
      <c r="B25" s="299" t="s">
        <v>451</v>
      </c>
      <c r="C25" s="299"/>
      <c r="D25" s="108"/>
      <c r="E25" s="108"/>
      <c r="F25" s="108"/>
      <c r="G25" s="109"/>
      <c r="H25" s="388"/>
      <c r="I25" s="108"/>
      <c r="J25" s="95"/>
      <c r="K25" s="110"/>
    </row>
    <row r="26" spans="1:11" ht="15.75" thickBot="1" x14ac:dyDescent="0.3">
      <c r="A26" s="111"/>
      <c r="B26" s="112" t="s">
        <v>436</v>
      </c>
      <c r="C26" s="96" t="s">
        <v>452</v>
      </c>
      <c r="D26" s="95"/>
      <c r="E26" s="95"/>
      <c r="F26" s="95"/>
      <c r="G26" s="96"/>
      <c r="H26" s="385"/>
      <c r="I26" s="95"/>
      <c r="J26" s="95"/>
      <c r="K26" s="97"/>
    </row>
    <row r="27" spans="1:11" ht="17.25" thickBot="1" x14ac:dyDescent="0.3">
      <c r="A27" s="98"/>
      <c r="B27" s="99"/>
      <c r="C27" s="113" t="s">
        <v>453</v>
      </c>
      <c r="D27" s="101"/>
      <c r="E27" s="102" t="s">
        <v>454</v>
      </c>
      <c r="F27" s="103"/>
      <c r="G27" s="371"/>
      <c r="H27" s="386">
        <v>0</v>
      </c>
      <c r="I27" s="101" t="s">
        <v>439</v>
      </c>
      <c r="J27" s="103" t="s">
        <v>455</v>
      </c>
      <c r="K27" s="102"/>
    </row>
    <row r="28" spans="1:11" ht="17.25" thickBot="1" x14ac:dyDescent="0.3">
      <c r="A28" s="98"/>
      <c r="B28" s="99"/>
      <c r="C28" s="113" t="s">
        <v>456</v>
      </c>
      <c r="D28" s="104"/>
      <c r="E28" s="105" t="s">
        <v>457</v>
      </c>
      <c r="F28" s="106"/>
      <c r="G28" s="372"/>
      <c r="H28" s="387">
        <v>0</v>
      </c>
      <c r="I28" s="104" t="s">
        <v>439</v>
      </c>
      <c r="J28" s="106" t="s">
        <v>455</v>
      </c>
      <c r="K28" s="105"/>
    </row>
    <row r="29" spans="1:11" ht="25.5" thickBot="1" x14ac:dyDescent="0.3">
      <c r="A29" s="114"/>
      <c r="B29" s="99" t="s">
        <v>441</v>
      </c>
      <c r="C29" s="100" t="s">
        <v>458</v>
      </c>
      <c r="D29" s="115"/>
      <c r="E29" s="116" t="s">
        <v>459</v>
      </c>
      <c r="F29" s="117"/>
      <c r="G29" s="372"/>
      <c r="H29" s="387">
        <v>0</v>
      </c>
      <c r="I29" s="104" t="s">
        <v>439</v>
      </c>
      <c r="J29" s="106" t="s">
        <v>455</v>
      </c>
      <c r="K29" s="105"/>
    </row>
    <row r="30" spans="1:11" ht="17.25" thickBot="1" x14ac:dyDescent="0.3">
      <c r="A30" s="114"/>
      <c r="B30" s="99" t="s">
        <v>443</v>
      </c>
      <c r="C30" s="100" t="s">
        <v>460</v>
      </c>
      <c r="D30" s="118"/>
      <c r="E30" s="119" t="s">
        <v>461</v>
      </c>
      <c r="F30" s="120"/>
      <c r="G30" s="373"/>
      <c r="H30" s="389">
        <v>0</v>
      </c>
      <c r="I30" s="121" t="s">
        <v>439</v>
      </c>
      <c r="J30" s="107" t="s">
        <v>455</v>
      </c>
      <c r="K30" s="131"/>
    </row>
    <row r="31" spans="1:11" ht="25.5" thickBot="1" x14ac:dyDescent="0.3">
      <c r="A31" s="114"/>
      <c r="B31" s="99" t="s">
        <v>462</v>
      </c>
      <c r="C31" s="100" t="s">
        <v>463</v>
      </c>
      <c r="D31" s="122"/>
      <c r="E31" s="123" t="s">
        <v>459</v>
      </c>
      <c r="F31" s="124"/>
      <c r="G31" s="374"/>
      <c r="H31" s="390">
        <v>0</v>
      </c>
      <c r="I31" s="127" t="s">
        <v>439</v>
      </c>
      <c r="J31" s="128" t="s">
        <v>455</v>
      </c>
      <c r="K31" s="130"/>
    </row>
    <row r="32" spans="1:11" ht="15.75" thickBot="1" x14ac:dyDescent="0.3">
      <c r="A32" s="129">
        <v>5</v>
      </c>
      <c r="B32" s="299" t="s">
        <v>464</v>
      </c>
      <c r="C32" s="299"/>
      <c r="D32" s="108"/>
      <c r="E32" s="108"/>
      <c r="F32" s="108"/>
      <c r="G32" s="109"/>
      <c r="H32" s="388"/>
      <c r="I32" s="108"/>
      <c r="J32" s="108"/>
      <c r="K32" s="110"/>
    </row>
    <row r="33" spans="1:11" ht="17.25" thickBot="1" x14ac:dyDescent="0.3">
      <c r="A33" s="98"/>
      <c r="B33" s="99" t="s">
        <v>465</v>
      </c>
      <c r="C33" s="100" t="s">
        <v>466</v>
      </c>
      <c r="D33" s="101"/>
      <c r="E33" s="102" t="s">
        <v>467</v>
      </c>
      <c r="F33" s="103"/>
      <c r="G33" s="371"/>
      <c r="H33" s="386">
        <f>+'ADF-06'!C11+'ADF-06'!C87</f>
        <v>23128913.399999999</v>
      </c>
      <c r="I33" s="101" t="s">
        <v>439</v>
      </c>
      <c r="J33" s="103" t="s">
        <v>468</v>
      </c>
      <c r="K33" s="102"/>
    </row>
    <row r="34" spans="1:11" ht="17.25" thickBot="1" x14ac:dyDescent="0.3">
      <c r="A34" s="98"/>
      <c r="B34" s="99" t="s">
        <v>469</v>
      </c>
      <c r="C34" s="100" t="s">
        <v>444</v>
      </c>
      <c r="D34" s="104"/>
      <c r="E34" s="105" t="s">
        <v>467</v>
      </c>
      <c r="F34" s="106"/>
      <c r="G34" s="372"/>
      <c r="H34" s="387">
        <f>+'ADF-06'!F11+'ADF-06'!F87</f>
        <v>22470237.040000003</v>
      </c>
      <c r="I34" s="104" t="s">
        <v>439</v>
      </c>
      <c r="J34" s="107" t="s">
        <v>470</v>
      </c>
      <c r="K34" s="105"/>
    </row>
    <row r="35" spans="1:11" ht="23.45" customHeight="1" thickBot="1" x14ac:dyDescent="0.3">
      <c r="A35" s="94">
        <v>6</v>
      </c>
      <c r="B35" s="299" t="s">
        <v>471</v>
      </c>
      <c r="C35" s="299"/>
      <c r="D35" s="108"/>
      <c r="E35" s="108"/>
      <c r="F35" s="108"/>
      <c r="G35" s="109"/>
      <c r="H35" s="388"/>
      <c r="I35" s="108"/>
      <c r="J35" s="95"/>
      <c r="K35" s="110"/>
    </row>
    <row r="36" spans="1:11" ht="15.75" thickBot="1" x14ac:dyDescent="0.3">
      <c r="A36" s="98"/>
      <c r="B36" s="99" t="s">
        <v>465</v>
      </c>
      <c r="C36" s="100" t="s">
        <v>466</v>
      </c>
      <c r="D36" s="101"/>
      <c r="E36" s="102" t="s">
        <v>472</v>
      </c>
      <c r="F36" s="103"/>
      <c r="G36" s="371"/>
      <c r="H36" s="386">
        <v>0</v>
      </c>
      <c r="I36" s="101" t="s">
        <v>439</v>
      </c>
      <c r="J36" s="128" t="s">
        <v>473</v>
      </c>
      <c r="K36" s="102"/>
    </row>
    <row r="37" spans="1:11" ht="15.6" customHeight="1" thickBot="1" x14ac:dyDescent="0.3">
      <c r="A37" s="94">
        <v>7</v>
      </c>
      <c r="B37" s="299" t="s">
        <v>474</v>
      </c>
      <c r="C37" s="299"/>
      <c r="D37" s="108"/>
      <c r="E37" s="108"/>
      <c r="F37" s="108"/>
      <c r="G37" s="109"/>
      <c r="H37" s="388"/>
      <c r="I37" s="108"/>
      <c r="J37" s="95"/>
      <c r="K37" s="110"/>
    </row>
    <row r="38" spans="1:11" ht="17.25" thickBot="1" x14ac:dyDescent="0.3">
      <c r="A38" s="98"/>
      <c r="B38" s="99" t="s">
        <v>465</v>
      </c>
      <c r="C38" s="100" t="s">
        <v>437</v>
      </c>
      <c r="D38" s="127"/>
      <c r="E38" s="130" t="s">
        <v>475</v>
      </c>
      <c r="F38" s="128"/>
      <c r="G38" s="374"/>
      <c r="H38" s="386">
        <v>0</v>
      </c>
      <c r="I38" s="127" t="s">
        <v>439</v>
      </c>
      <c r="J38" s="103" t="s">
        <v>476</v>
      </c>
      <c r="K38" s="102"/>
    </row>
    <row r="39" spans="1:11" ht="17.25" thickBot="1" x14ac:dyDescent="0.3">
      <c r="A39" s="98"/>
      <c r="B39" s="99" t="s">
        <v>469</v>
      </c>
      <c r="C39" s="100" t="s">
        <v>192</v>
      </c>
      <c r="D39" s="101"/>
      <c r="E39" s="102" t="s">
        <v>454</v>
      </c>
      <c r="F39" s="103"/>
      <c r="G39" s="371"/>
      <c r="H39" s="387">
        <v>0</v>
      </c>
      <c r="I39" s="101" t="s">
        <v>439</v>
      </c>
      <c r="J39" s="106" t="s">
        <v>476</v>
      </c>
      <c r="K39" s="105"/>
    </row>
    <row r="40" spans="1:11" ht="17.25" thickBot="1" x14ac:dyDescent="0.3">
      <c r="A40" s="98"/>
      <c r="B40" s="99" t="s">
        <v>443</v>
      </c>
      <c r="C40" s="100" t="s">
        <v>444</v>
      </c>
      <c r="D40" s="121"/>
      <c r="E40" s="131" t="s">
        <v>457</v>
      </c>
      <c r="F40" s="107"/>
      <c r="G40" s="373"/>
      <c r="H40" s="391">
        <v>0</v>
      </c>
      <c r="I40" s="107" t="s">
        <v>439</v>
      </c>
      <c r="J40" s="107" t="s">
        <v>476</v>
      </c>
      <c r="K40" s="131"/>
    </row>
    <row r="41" spans="1:11" ht="15.75" thickBot="1" x14ac:dyDescent="0.3">
      <c r="A41" s="330" t="s">
        <v>477</v>
      </c>
      <c r="B41" s="331"/>
      <c r="C41" s="331"/>
      <c r="D41" s="331"/>
      <c r="E41" s="331"/>
      <c r="F41" s="331"/>
      <c r="G41" s="331"/>
      <c r="H41" s="384"/>
      <c r="I41" s="92"/>
      <c r="J41" s="92"/>
      <c r="K41" s="93"/>
    </row>
    <row r="42" spans="1:11" ht="23.45" customHeight="1" thickBot="1" x14ac:dyDescent="0.3">
      <c r="A42" s="94">
        <v>1</v>
      </c>
      <c r="B42" s="299" t="s">
        <v>438</v>
      </c>
      <c r="C42" s="299"/>
      <c r="D42" s="95"/>
      <c r="E42" s="96"/>
      <c r="F42" s="95"/>
      <c r="G42" s="96"/>
      <c r="H42" s="385"/>
      <c r="I42" s="95"/>
      <c r="J42" s="95"/>
      <c r="K42" s="97"/>
    </row>
    <row r="43" spans="1:11" ht="21" thickBot="1" x14ac:dyDescent="0.3">
      <c r="A43" s="114"/>
      <c r="B43" s="126" t="s">
        <v>436</v>
      </c>
      <c r="C43" s="100" t="s">
        <v>478</v>
      </c>
      <c r="D43" s="127"/>
      <c r="E43" s="132" t="s">
        <v>438</v>
      </c>
      <c r="F43" s="128"/>
      <c r="G43" s="374"/>
      <c r="H43" s="392"/>
      <c r="I43" s="133"/>
      <c r="J43" s="103" t="s">
        <v>479</v>
      </c>
      <c r="K43" s="411" t="s">
        <v>552</v>
      </c>
    </row>
    <row r="44" spans="1:11" ht="21" thickBot="1" x14ac:dyDescent="0.3">
      <c r="A44" s="114"/>
      <c r="B44" s="126" t="s">
        <v>441</v>
      </c>
      <c r="C44" s="100" t="s">
        <v>480</v>
      </c>
      <c r="D44" s="127"/>
      <c r="E44" s="132" t="s">
        <v>481</v>
      </c>
      <c r="F44" s="128"/>
      <c r="G44" s="411" t="s">
        <v>548</v>
      </c>
      <c r="H44" s="393"/>
      <c r="I44" s="115"/>
      <c r="J44" s="106" t="s">
        <v>479</v>
      </c>
      <c r="K44" s="411" t="s">
        <v>551</v>
      </c>
    </row>
    <row r="45" spans="1:11" ht="21" thickBot="1" x14ac:dyDescent="0.3">
      <c r="A45" s="114"/>
      <c r="B45" s="126" t="s">
        <v>443</v>
      </c>
      <c r="C45" s="100" t="s">
        <v>482</v>
      </c>
      <c r="D45" s="127"/>
      <c r="E45" s="132" t="s">
        <v>438</v>
      </c>
      <c r="F45" s="128"/>
      <c r="G45" s="411" t="s">
        <v>548</v>
      </c>
      <c r="H45" s="393"/>
      <c r="I45" s="115"/>
      <c r="J45" s="106" t="s">
        <v>479</v>
      </c>
      <c r="K45" s="411" t="s">
        <v>551</v>
      </c>
    </row>
    <row r="46" spans="1:11" ht="21" thickBot="1" x14ac:dyDescent="0.3">
      <c r="A46" s="114"/>
      <c r="B46" s="126" t="s">
        <v>462</v>
      </c>
      <c r="C46" s="100" t="s">
        <v>483</v>
      </c>
      <c r="D46" s="127"/>
      <c r="E46" s="132" t="s">
        <v>484</v>
      </c>
      <c r="F46" s="128"/>
      <c r="G46" s="374"/>
      <c r="H46" s="393">
        <f>+'ADF-01'!E70</f>
        <v>2292632.89</v>
      </c>
      <c r="I46" s="393">
        <f>+'ADF-01'!F70</f>
        <v>-899096.4</v>
      </c>
      <c r="J46" s="106" t="s">
        <v>479</v>
      </c>
      <c r="K46" s="411" t="s">
        <v>553</v>
      </c>
    </row>
    <row r="47" spans="1:11" ht="15.75" thickBot="1" x14ac:dyDescent="0.3">
      <c r="A47" s="114"/>
      <c r="B47" s="126" t="s">
        <v>485</v>
      </c>
      <c r="C47" s="100" t="s">
        <v>486</v>
      </c>
      <c r="D47" s="127"/>
      <c r="E47" s="132" t="s">
        <v>487</v>
      </c>
      <c r="F47" s="128"/>
      <c r="G47" s="130" t="s">
        <v>554</v>
      </c>
      <c r="H47" s="393"/>
      <c r="I47" s="115"/>
      <c r="J47" s="107" t="s">
        <v>479</v>
      </c>
      <c r="K47" s="130" t="s">
        <v>554</v>
      </c>
    </row>
    <row r="48" spans="1:11" ht="23.45" customHeight="1" thickBot="1" x14ac:dyDescent="0.3">
      <c r="A48" s="94">
        <v>2</v>
      </c>
      <c r="B48" s="299" t="s">
        <v>488</v>
      </c>
      <c r="C48" s="299"/>
      <c r="D48" s="95"/>
      <c r="E48" s="134"/>
      <c r="F48" s="95"/>
      <c r="G48" s="96"/>
      <c r="H48" s="388"/>
      <c r="I48" s="108"/>
      <c r="J48" s="95"/>
      <c r="K48" s="110"/>
    </row>
    <row r="49" spans="1:11" ht="21" thickBot="1" x14ac:dyDescent="0.3">
      <c r="A49" s="114"/>
      <c r="B49" s="126" t="s">
        <v>436</v>
      </c>
      <c r="C49" s="100" t="s">
        <v>489</v>
      </c>
      <c r="D49" s="127"/>
      <c r="E49" s="132" t="s">
        <v>490</v>
      </c>
      <c r="F49" s="128"/>
      <c r="G49" s="130" t="s">
        <v>548</v>
      </c>
      <c r="H49" s="392"/>
      <c r="I49" s="375"/>
      <c r="J49" s="103" t="s">
        <v>440</v>
      </c>
      <c r="K49" s="130" t="s">
        <v>548</v>
      </c>
    </row>
    <row r="50" spans="1:11" ht="21" thickBot="1" x14ac:dyDescent="0.3">
      <c r="A50" s="114"/>
      <c r="B50" s="126" t="s">
        <v>441</v>
      </c>
      <c r="C50" s="100" t="s">
        <v>491</v>
      </c>
      <c r="D50" s="127"/>
      <c r="E50" s="132" t="s">
        <v>490</v>
      </c>
      <c r="F50" s="128"/>
      <c r="G50" s="130" t="s">
        <v>548</v>
      </c>
      <c r="H50" s="393"/>
      <c r="I50" s="376"/>
      <c r="J50" s="106" t="s">
        <v>440</v>
      </c>
      <c r="K50" s="130" t="s">
        <v>548</v>
      </c>
    </row>
    <row r="51" spans="1:11" ht="25.5" thickBot="1" x14ac:dyDescent="0.3">
      <c r="A51" s="114"/>
      <c r="B51" s="126" t="s">
        <v>443</v>
      </c>
      <c r="C51" s="100" t="s">
        <v>492</v>
      </c>
      <c r="D51" s="127"/>
      <c r="E51" s="132" t="s">
        <v>490</v>
      </c>
      <c r="F51" s="128"/>
      <c r="G51" s="130" t="s">
        <v>548</v>
      </c>
      <c r="H51" s="394"/>
      <c r="I51" s="377"/>
      <c r="J51" s="107" t="s">
        <v>440</v>
      </c>
      <c r="K51" s="130" t="s">
        <v>548</v>
      </c>
    </row>
    <row r="52" spans="1:11" ht="25.5" thickBot="1" x14ac:dyDescent="0.3">
      <c r="A52" s="114"/>
      <c r="B52" s="126" t="s">
        <v>462</v>
      </c>
      <c r="C52" s="100" t="s">
        <v>493</v>
      </c>
      <c r="D52" s="127"/>
      <c r="E52" s="132" t="s">
        <v>494</v>
      </c>
      <c r="F52" s="128"/>
      <c r="G52" s="130" t="s">
        <v>548</v>
      </c>
      <c r="H52" s="395"/>
      <c r="I52" s="378"/>
      <c r="J52" s="128" t="s">
        <v>440</v>
      </c>
      <c r="K52" s="130" t="s">
        <v>548</v>
      </c>
    </row>
    <row r="53" spans="1:11" ht="15.75" thickBot="1" x14ac:dyDescent="0.3">
      <c r="A53" s="129">
        <v>3</v>
      </c>
      <c r="B53" s="299" t="s">
        <v>495</v>
      </c>
      <c r="C53" s="299"/>
      <c r="D53" s="108"/>
      <c r="E53" s="135"/>
      <c r="F53" s="108"/>
      <c r="G53" s="109"/>
      <c r="H53" s="388"/>
      <c r="I53" s="109"/>
      <c r="J53" s="108"/>
      <c r="K53" s="110"/>
    </row>
    <row r="54" spans="1:11" ht="15.75" thickBot="1" x14ac:dyDescent="0.3">
      <c r="A54" s="114"/>
      <c r="B54" s="126" t="s">
        <v>465</v>
      </c>
      <c r="C54" s="100" t="s">
        <v>496</v>
      </c>
      <c r="D54" s="127"/>
      <c r="E54" s="132" t="s">
        <v>497</v>
      </c>
      <c r="F54" s="128"/>
      <c r="G54" s="374"/>
      <c r="H54" s="392">
        <f>+H34</f>
        <v>22470237.040000003</v>
      </c>
      <c r="I54" s="375"/>
      <c r="J54" s="103" t="s">
        <v>468</v>
      </c>
      <c r="K54" s="102"/>
    </row>
    <row r="55" spans="1:11" ht="17.25" thickBot="1" x14ac:dyDescent="0.3">
      <c r="A55" s="114"/>
      <c r="B55" s="126" t="s">
        <v>469</v>
      </c>
      <c r="C55" s="100" t="s">
        <v>498</v>
      </c>
      <c r="D55" s="127"/>
      <c r="E55" s="132" t="s">
        <v>497</v>
      </c>
      <c r="F55" s="128"/>
      <c r="G55" s="374"/>
      <c r="H55" s="394">
        <v>0</v>
      </c>
      <c r="I55" s="377"/>
      <c r="J55" s="107" t="s">
        <v>468</v>
      </c>
      <c r="K55" s="131"/>
    </row>
    <row r="56" spans="1:11" ht="15.75" thickBot="1" x14ac:dyDescent="0.3">
      <c r="A56" s="328" t="s">
        <v>499</v>
      </c>
      <c r="B56" s="329"/>
      <c r="C56" s="329"/>
      <c r="D56" s="329"/>
      <c r="E56" s="329"/>
      <c r="F56" s="329"/>
      <c r="G56" s="329"/>
      <c r="H56" s="396"/>
      <c r="I56" s="136"/>
      <c r="J56" s="136"/>
      <c r="K56" s="137"/>
    </row>
    <row r="57" spans="1:11" ht="15.75" thickBot="1" x14ac:dyDescent="0.3">
      <c r="A57" s="330" t="s">
        <v>434</v>
      </c>
      <c r="B57" s="331"/>
      <c r="C57" s="331"/>
      <c r="D57" s="331"/>
      <c r="E57" s="331"/>
      <c r="F57" s="331"/>
      <c r="G57" s="331"/>
      <c r="H57" s="384"/>
      <c r="I57" s="92"/>
      <c r="J57" s="92"/>
      <c r="K57" s="93"/>
    </row>
    <row r="58" spans="1:11" ht="19.5" customHeight="1" thickBot="1" x14ac:dyDescent="0.3">
      <c r="A58" s="94">
        <v>1</v>
      </c>
      <c r="B58" s="299" t="s">
        <v>500</v>
      </c>
      <c r="C58" s="299"/>
      <c r="D58" s="95"/>
      <c r="E58" s="96"/>
      <c r="F58" s="95"/>
      <c r="G58" s="96"/>
      <c r="H58" s="385"/>
      <c r="I58" s="95"/>
      <c r="J58" s="95"/>
      <c r="K58" s="97"/>
    </row>
    <row r="59" spans="1:11" ht="17.25" thickBot="1" x14ac:dyDescent="0.3">
      <c r="A59" s="98"/>
      <c r="B59" s="99" t="s">
        <v>436</v>
      </c>
      <c r="C59" s="100" t="s">
        <v>501</v>
      </c>
      <c r="D59" s="101"/>
      <c r="E59" s="102" t="s">
        <v>502</v>
      </c>
      <c r="F59" s="103"/>
      <c r="G59" s="371"/>
      <c r="H59" s="412">
        <f>+'ADF-05'!$I$44</f>
        <v>239794.18</v>
      </c>
      <c r="I59" s="101" t="s">
        <v>439</v>
      </c>
      <c r="J59" s="103" t="s">
        <v>503</v>
      </c>
      <c r="K59" s="103"/>
    </row>
    <row r="60" spans="1:11" ht="17.25" thickBot="1" x14ac:dyDescent="0.3">
      <c r="A60" s="98"/>
      <c r="B60" s="99" t="s">
        <v>441</v>
      </c>
      <c r="C60" s="100" t="s">
        <v>504</v>
      </c>
      <c r="D60" s="104"/>
      <c r="E60" s="105" t="s">
        <v>505</v>
      </c>
      <c r="F60" s="106"/>
      <c r="G60" s="372"/>
      <c r="H60" s="412">
        <f>+H59</f>
        <v>239794.18</v>
      </c>
      <c r="I60" s="104" t="s">
        <v>439</v>
      </c>
      <c r="J60" s="106" t="s">
        <v>503</v>
      </c>
      <c r="K60" s="106"/>
    </row>
    <row r="61" spans="1:11" ht="17.25" thickBot="1" x14ac:dyDescent="0.3">
      <c r="A61" s="98"/>
      <c r="B61" s="99" t="s">
        <v>443</v>
      </c>
      <c r="C61" s="100" t="s">
        <v>506</v>
      </c>
      <c r="D61" s="104"/>
      <c r="E61" s="105" t="s">
        <v>505</v>
      </c>
      <c r="F61" s="106"/>
      <c r="G61" s="372"/>
      <c r="H61" s="412">
        <v>0</v>
      </c>
      <c r="I61" s="104" t="s">
        <v>439</v>
      </c>
      <c r="J61" s="106" t="s">
        <v>503</v>
      </c>
      <c r="K61" s="106"/>
    </row>
    <row r="62" spans="1:11" ht="17.25" thickBot="1" x14ac:dyDescent="0.3">
      <c r="A62" s="98"/>
      <c r="B62" s="99" t="s">
        <v>462</v>
      </c>
      <c r="C62" s="100" t="s">
        <v>507</v>
      </c>
      <c r="D62" s="104"/>
      <c r="E62" s="105" t="s">
        <v>505</v>
      </c>
      <c r="F62" s="106"/>
      <c r="G62" s="372"/>
      <c r="H62" s="412">
        <v>0</v>
      </c>
      <c r="I62" s="104" t="s">
        <v>439</v>
      </c>
      <c r="J62" s="106" t="s">
        <v>503</v>
      </c>
      <c r="K62" s="106"/>
    </row>
    <row r="63" spans="1:11" ht="25.5" thickBot="1" x14ac:dyDescent="0.3">
      <c r="A63" s="98"/>
      <c r="B63" s="99" t="s">
        <v>485</v>
      </c>
      <c r="C63" s="100" t="s">
        <v>508</v>
      </c>
      <c r="D63" s="121"/>
      <c r="E63" s="131"/>
      <c r="F63" s="107"/>
      <c r="G63" s="373"/>
      <c r="H63" s="412">
        <v>0</v>
      </c>
      <c r="I63" s="121" t="s">
        <v>439</v>
      </c>
      <c r="J63" s="107" t="s">
        <v>509</v>
      </c>
      <c r="K63" s="107"/>
    </row>
    <row r="64" spans="1:11" ht="15.75" thickBot="1" x14ac:dyDescent="0.3">
      <c r="A64" s="330" t="s">
        <v>477</v>
      </c>
      <c r="B64" s="331"/>
      <c r="C64" s="331"/>
      <c r="D64" s="331"/>
      <c r="E64" s="331"/>
      <c r="F64" s="331"/>
      <c r="G64" s="331"/>
      <c r="H64" s="384"/>
      <c r="I64" s="92"/>
      <c r="J64" s="92"/>
      <c r="K64" s="93"/>
    </row>
    <row r="65" spans="1:11" ht="23.45" customHeight="1" thickBot="1" x14ac:dyDescent="0.3">
      <c r="A65" s="98">
        <v>1</v>
      </c>
      <c r="B65" s="332" t="s">
        <v>510</v>
      </c>
      <c r="C65" s="333"/>
      <c r="D65" s="103"/>
      <c r="E65" s="138" t="s">
        <v>511</v>
      </c>
      <c r="F65" s="103"/>
      <c r="G65" s="102" t="s">
        <v>555</v>
      </c>
      <c r="H65" s="397"/>
      <c r="I65" s="133"/>
      <c r="J65" s="103" t="s">
        <v>512</v>
      </c>
      <c r="K65" s="102" t="s">
        <v>551</v>
      </c>
    </row>
    <row r="66" spans="1:11" ht="23.45" customHeight="1" thickBot="1" x14ac:dyDescent="0.3">
      <c r="A66" s="98">
        <v>2</v>
      </c>
      <c r="B66" s="332" t="s">
        <v>513</v>
      </c>
      <c r="C66" s="333"/>
      <c r="D66" s="106"/>
      <c r="E66" s="139" t="s">
        <v>511</v>
      </c>
      <c r="F66" s="106"/>
      <c r="G66" s="102" t="s">
        <v>555</v>
      </c>
      <c r="H66" s="398"/>
      <c r="I66" s="115"/>
      <c r="J66" s="106" t="s">
        <v>512</v>
      </c>
      <c r="K66" s="102" t="s">
        <v>551</v>
      </c>
    </row>
    <row r="67" spans="1:11" ht="23.45" customHeight="1" thickBot="1" x14ac:dyDescent="0.3">
      <c r="A67" s="98">
        <v>3</v>
      </c>
      <c r="B67" s="332" t="s">
        <v>514</v>
      </c>
      <c r="C67" s="333"/>
      <c r="D67" s="107"/>
      <c r="E67" s="140" t="s">
        <v>511</v>
      </c>
      <c r="F67" s="107"/>
      <c r="G67" s="102" t="s">
        <v>555</v>
      </c>
      <c r="H67" s="399"/>
      <c r="I67" s="118"/>
      <c r="J67" s="107" t="s">
        <v>515</v>
      </c>
      <c r="K67" s="102" t="s">
        <v>551</v>
      </c>
    </row>
    <row r="68" spans="1:11" ht="15.75" thickBot="1" x14ac:dyDescent="0.3">
      <c r="A68" s="328" t="s">
        <v>516</v>
      </c>
      <c r="B68" s="329"/>
      <c r="C68" s="329"/>
      <c r="D68" s="329"/>
      <c r="E68" s="329"/>
      <c r="F68" s="329"/>
      <c r="G68" s="334"/>
      <c r="H68" s="400"/>
      <c r="I68" s="141"/>
      <c r="J68" s="141"/>
      <c r="K68" s="141"/>
    </row>
    <row r="69" spans="1:11" ht="15.75" thickBot="1" x14ac:dyDescent="0.3">
      <c r="A69" s="335" t="s">
        <v>434</v>
      </c>
      <c r="B69" s="336"/>
      <c r="C69" s="336"/>
      <c r="D69" s="336"/>
      <c r="E69" s="336"/>
      <c r="F69" s="336"/>
      <c r="G69" s="336"/>
      <c r="H69" s="336"/>
      <c r="I69" s="336"/>
      <c r="J69" s="336"/>
      <c r="K69" s="337"/>
    </row>
    <row r="70" spans="1:11" ht="15.75" thickBot="1" x14ac:dyDescent="0.3">
      <c r="A70" s="94">
        <v>1</v>
      </c>
      <c r="B70" s="299" t="s">
        <v>517</v>
      </c>
      <c r="C70" s="299"/>
      <c r="D70" s="95"/>
      <c r="E70" s="96"/>
      <c r="F70" s="95"/>
      <c r="G70" s="96"/>
      <c r="H70" s="385"/>
      <c r="I70" s="95"/>
      <c r="J70" s="95"/>
      <c r="K70" s="97"/>
    </row>
    <row r="71" spans="1:11" ht="17.25" thickBot="1" x14ac:dyDescent="0.3">
      <c r="A71" s="98"/>
      <c r="B71" s="99" t="s">
        <v>436</v>
      </c>
      <c r="C71" s="125" t="s">
        <v>518</v>
      </c>
      <c r="D71" s="128"/>
      <c r="E71" s="130"/>
      <c r="F71" s="128"/>
      <c r="G71" s="125"/>
      <c r="H71" s="401">
        <v>0</v>
      </c>
      <c r="I71" s="128" t="s">
        <v>439</v>
      </c>
      <c r="J71" s="128" t="s">
        <v>519</v>
      </c>
      <c r="K71" s="128"/>
    </row>
    <row r="72" spans="1:11" ht="17.25" thickBot="1" x14ac:dyDescent="0.3">
      <c r="A72" s="98"/>
      <c r="B72" s="99" t="s">
        <v>441</v>
      </c>
      <c r="C72" s="125" t="s">
        <v>517</v>
      </c>
      <c r="D72" s="128"/>
      <c r="E72" s="130"/>
      <c r="F72" s="128"/>
      <c r="G72" s="125"/>
      <c r="H72" s="401">
        <v>0</v>
      </c>
      <c r="I72" s="128" t="s">
        <v>439</v>
      </c>
      <c r="J72" s="128" t="s">
        <v>519</v>
      </c>
      <c r="K72" s="128"/>
    </row>
    <row r="73" spans="1:11" x14ac:dyDescent="0.25">
      <c r="A73" s="142"/>
      <c r="B73" s="142"/>
      <c r="C73" s="142"/>
      <c r="D73" s="142"/>
      <c r="E73" s="142"/>
      <c r="F73" s="142"/>
      <c r="G73" s="142"/>
      <c r="H73" s="402"/>
      <c r="I73" s="142"/>
      <c r="J73" s="142"/>
      <c r="K73" s="142"/>
    </row>
    <row r="74" spans="1:11" x14ac:dyDescent="0.25">
      <c r="A74" s="142"/>
      <c r="B74" s="142"/>
      <c r="C74" s="142"/>
      <c r="D74" s="142"/>
      <c r="E74" s="142"/>
      <c r="F74" s="142"/>
      <c r="G74" s="142"/>
      <c r="H74" s="402"/>
      <c r="I74" s="142"/>
      <c r="J74" s="142"/>
      <c r="K74" s="142"/>
    </row>
    <row r="75" spans="1:11" x14ac:dyDescent="0.25">
      <c r="A75" s="142"/>
      <c r="B75" s="142"/>
      <c r="C75" s="142"/>
      <c r="D75" s="142"/>
      <c r="E75" s="142"/>
      <c r="F75" s="142"/>
      <c r="G75" s="142"/>
      <c r="H75" s="402"/>
      <c r="I75" s="142"/>
      <c r="J75" s="142"/>
      <c r="K75" s="142"/>
    </row>
    <row r="76" spans="1:11" x14ac:dyDescent="0.25">
      <c r="A76" s="142"/>
      <c r="B76" s="142"/>
      <c r="C76" s="142"/>
      <c r="D76" s="142"/>
      <c r="E76" s="142"/>
      <c r="F76" s="142"/>
      <c r="G76" s="142"/>
      <c r="H76" s="402"/>
      <c r="I76" s="142"/>
      <c r="J76" s="142"/>
      <c r="K76" s="142"/>
    </row>
    <row r="77" spans="1:11" x14ac:dyDescent="0.25">
      <c r="A77" s="142"/>
      <c r="B77" s="142"/>
      <c r="C77" s="142"/>
      <c r="D77" s="142"/>
      <c r="E77" s="142"/>
      <c r="F77" s="142"/>
      <c r="G77" s="142"/>
      <c r="H77" s="402"/>
      <c r="I77" s="142"/>
      <c r="J77" s="142"/>
      <c r="K77" s="142"/>
    </row>
    <row r="78" spans="1:11" x14ac:dyDescent="0.25">
      <c r="A78" s="142"/>
      <c r="B78" s="142"/>
      <c r="C78" s="142"/>
      <c r="D78" s="142"/>
      <c r="E78" s="142"/>
      <c r="F78" s="142"/>
      <c r="G78" s="142"/>
      <c r="H78" s="402"/>
      <c r="I78" s="142"/>
      <c r="J78" s="142"/>
      <c r="K78" s="142"/>
    </row>
    <row r="79" spans="1:11" x14ac:dyDescent="0.25">
      <c r="A79" s="142"/>
      <c r="B79" s="142"/>
      <c r="C79" s="142"/>
      <c r="D79" s="142"/>
      <c r="E79" s="142"/>
      <c r="F79" s="142"/>
      <c r="G79" s="142"/>
      <c r="H79" s="402"/>
      <c r="I79" s="142"/>
      <c r="J79" s="142"/>
      <c r="K79" s="142"/>
    </row>
    <row r="80" spans="1:11" x14ac:dyDescent="0.25">
      <c r="A80" s="142"/>
      <c r="B80" s="142"/>
      <c r="C80" s="142"/>
      <c r="D80" s="142"/>
      <c r="E80" s="142"/>
      <c r="F80" s="142"/>
      <c r="G80" s="142"/>
      <c r="H80" s="402"/>
      <c r="I80" s="142"/>
      <c r="J80" s="142"/>
      <c r="K80" s="142"/>
    </row>
    <row r="81" spans="1:11" x14ac:dyDescent="0.25">
      <c r="A81" s="142"/>
      <c r="B81" s="142"/>
      <c r="C81" s="142"/>
      <c r="D81" s="142"/>
      <c r="E81" s="142"/>
      <c r="F81" s="142"/>
      <c r="G81" s="142"/>
      <c r="H81" s="402"/>
      <c r="I81" s="142"/>
      <c r="J81" s="142"/>
      <c r="K81" s="142"/>
    </row>
    <row r="82" spans="1:11" x14ac:dyDescent="0.25">
      <c r="A82" s="142"/>
      <c r="B82" s="142"/>
      <c r="C82" s="142"/>
      <c r="D82" s="142"/>
      <c r="E82" s="142"/>
      <c r="F82" s="142"/>
      <c r="G82" s="142"/>
      <c r="H82" s="402"/>
      <c r="I82" s="142"/>
      <c r="J82" s="142"/>
      <c r="K82" s="142"/>
    </row>
    <row r="83" spans="1:11" x14ac:dyDescent="0.25">
      <c r="A83" s="142"/>
      <c r="B83" s="142"/>
      <c r="C83" s="142"/>
      <c r="D83" s="142"/>
      <c r="E83" s="142"/>
      <c r="F83" s="142"/>
      <c r="G83" s="142"/>
      <c r="H83" s="402"/>
      <c r="I83" s="142"/>
      <c r="J83" s="142"/>
      <c r="K83" s="142"/>
    </row>
    <row r="84" spans="1:11" x14ac:dyDescent="0.25">
      <c r="A84" s="142"/>
      <c r="B84" s="142"/>
      <c r="C84" s="142"/>
      <c r="D84" s="142"/>
      <c r="E84" s="142"/>
      <c r="F84" s="142"/>
      <c r="G84" s="142"/>
      <c r="H84" s="402"/>
      <c r="I84" s="142"/>
      <c r="J84" s="142"/>
      <c r="K84" s="142"/>
    </row>
    <row r="85" spans="1:11" x14ac:dyDescent="0.25">
      <c r="A85" s="142"/>
      <c r="B85" s="142"/>
      <c r="C85" s="142"/>
      <c r="D85" s="142"/>
      <c r="E85" s="142"/>
      <c r="F85" s="142"/>
      <c r="G85" s="142"/>
      <c r="H85" s="402"/>
      <c r="I85" s="142"/>
      <c r="J85" s="142"/>
      <c r="K85" s="142"/>
    </row>
    <row r="86" spans="1:11" x14ac:dyDescent="0.25">
      <c r="A86" s="142"/>
      <c r="B86" s="142"/>
      <c r="C86" s="142"/>
      <c r="D86" s="142"/>
      <c r="E86" s="142"/>
      <c r="F86" s="142"/>
      <c r="G86" s="142"/>
      <c r="H86" s="402"/>
      <c r="I86" s="142"/>
      <c r="J86" s="142"/>
      <c r="K86" s="142"/>
    </row>
    <row r="87" spans="1:11" x14ac:dyDescent="0.25">
      <c r="A87" s="142"/>
      <c r="B87" s="142"/>
      <c r="C87" s="142"/>
      <c r="D87" s="142"/>
      <c r="E87" s="142"/>
      <c r="F87" s="142"/>
      <c r="G87" s="142"/>
      <c r="H87" s="402"/>
      <c r="I87" s="142"/>
      <c r="J87" s="142"/>
      <c r="K87" s="142"/>
    </row>
    <row r="88" spans="1:11" x14ac:dyDescent="0.25">
      <c r="A88" s="142"/>
      <c r="B88" s="142"/>
      <c r="C88" s="142"/>
      <c r="D88" s="142"/>
      <c r="E88" s="142"/>
      <c r="F88" s="142"/>
      <c r="G88" s="142"/>
      <c r="H88" s="402"/>
      <c r="I88" s="142"/>
      <c r="J88" s="142"/>
      <c r="K88" s="142"/>
    </row>
    <row r="89" spans="1:11" x14ac:dyDescent="0.25">
      <c r="A89" s="142"/>
      <c r="B89" s="142"/>
      <c r="C89" s="142"/>
      <c r="D89" s="142"/>
      <c r="E89" s="142"/>
      <c r="F89" s="142"/>
      <c r="G89" s="142"/>
      <c r="H89" s="402"/>
      <c r="I89" s="142"/>
      <c r="J89" s="142"/>
      <c r="K89" s="142"/>
    </row>
    <row r="90" spans="1:11" x14ac:dyDescent="0.25">
      <c r="A90" s="142"/>
      <c r="B90" s="142"/>
      <c r="C90" s="142"/>
      <c r="D90" s="142"/>
      <c r="E90" s="142"/>
      <c r="F90" s="142"/>
      <c r="G90" s="142"/>
      <c r="H90" s="402"/>
      <c r="I90" s="142"/>
      <c r="J90" s="142"/>
      <c r="K90" s="142"/>
    </row>
    <row r="91" spans="1:11" x14ac:dyDescent="0.25">
      <c r="A91" s="142"/>
      <c r="B91" s="142"/>
      <c r="C91" s="142"/>
      <c r="D91" s="142"/>
      <c r="E91" s="142"/>
      <c r="F91" s="142"/>
      <c r="G91" s="142"/>
      <c r="H91" s="402"/>
      <c r="I91" s="142"/>
      <c r="J91" s="142"/>
      <c r="K91" s="142"/>
    </row>
    <row r="92" spans="1:11" x14ac:dyDescent="0.25">
      <c r="A92" s="142"/>
      <c r="B92" s="142"/>
      <c r="C92" s="142"/>
      <c r="D92" s="142"/>
      <c r="E92" s="142"/>
      <c r="F92" s="142"/>
      <c r="G92" s="142"/>
      <c r="H92" s="402"/>
      <c r="I92" s="142"/>
      <c r="J92" s="142"/>
      <c r="K92" s="142"/>
    </row>
    <row r="93" spans="1:11" x14ac:dyDescent="0.25">
      <c r="A93" s="142"/>
      <c r="B93" s="142"/>
      <c r="C93" s="142"/>
      <c r="D93" s="142"/>
      <c r="E93" s="142"/>
      <c r="F93" s="142"/>
      <c r="G93" s="142"/>
      <c r="H93" s="402"/>
      <c r="I93" s="142"/>
      <c r="J93" s="142"/>
      <c r="K93" s="142"/>
    </row>
    <row r="94" spans="1:11" x14ac:dyDescent="0.25">
      <c r="A94" s="142"/>
      <c r="B94" s="142"/>
      <c r="C94" s="142"/>
      <c r="D94" s="142"/>
      <c r="E94" s="142"/>
      <c r="F94" s="142"/>
      <c r="G94" s="142"/>
      <c r="H94" s="402"/>
      <c r="I94" s="142"/>
      <c r="J94" s="142"/>
      <c r="K94" s="142"/>
    </row>
    <row r="95" spans="1:11" x14ac:dyDescent="0.25">
      <c r="A95" s="142"/>
      <c r="B95" s="142"/>
      <c r="C95" s="142"/>
      <c r="D95" s="142"/>
      <c r="E95" s="142"/>
      <c r="F95" s="142"/>
      <c r="G95" s="142"/>
      <c r="H95" s="402"/>
      <c r="I95" s="142"/>
      <c r="J95" s="142"/>
      <c r="K95" s="142"/>
    </row>
    <row r="96" spans="1:11" x14ac:dyDescent="0.25">
      <c r="A96" s="142"/>
      <c r="B96" s="142"/>
      <c r="C96" s="142"/>
      <c r="D96" s="142"/>
      <c r="E96" s="142"/>
      <c r="F96" s="142"/>
      <c r="G96" s="142"/>
      <c r="H96" s="402"/>
      <c r="I96" s="142"/>
      <c r="J96" s="142"/>
      <c r="K96" s="142"/>
    </row>
    <row r="97" spans="1:11" x14ac:dyDescent="0.25">
      <c r="A97" s="142"/>
      <c r="B97" s="142"/>
      <c r="C97" s="142"/>
      <c r="D97" s="142"/>
      <c r="E97" s="142"/>
      <c r="F97" s="142"/>
      <c r="G97" s="142"/>
      <c r="H97" s="402"/>
      <c r="I97" s="142"/>
      <c r="J97" s="142"/>
      <c r="K97" s="142"/>
    </row>
    <row r="98" spans="1:11" x14ac:dyDescent="0.25">
      <c r="A98" s="142"/>
      <c r="B98" s="142"/>
      <c r="C98" s="142"/>
      <c r="D98" s="142"/>
      <c r="E98" s="142"/>
      <c r="F98" s="142"/>
      <c r="G98" s="142"/>
      <c r="H98" s="402"/>
      <c r="I98" s="142"/>
      <c r="J98" s="142"/>
      <c r="K98" s="142"/>
    </row>
    <row r="99" spans="1:11" x14ac:dyDescent="0.25">
      <c r="A99" s="142"/>
      <c r="B99" s="142"/>
      <c r="C99" s="142"/>
      <c r="D99" s="142"/>
      <c r="E99" s="142"/>
      <c r="F99" s="142"/>
      <c r="G99" s="142"/>
      <c r="H99" s="402"/>
      <c r="I99" s="142"/>
      <c r="J99" s="142"/>
      <c r="K99" s="142"/>
    </row>
    <row r="100" spans="1:11" x14ac:dyDescent="0.25">
      <c r="A100" s="142"/>
      <c r="B100" s="142"/>
      <c r="C100" s="142"/>
      <c r="D100" s="142"/>
      <c r="E100" s="142"/>
      <c r="F100" s="142"/>
      <c r="G100" s="142"/>
      <c r="H100" s="402"/>
      <c r="I100" s="142"/>
      <c r="J100" s="142"/>
      <c r="K100" s="142"/>
    </row>
    <row r="101" spans="1:11" x14ac:dyDescent="0.25">
      <c r="A101" s="142"/>
      <c r="B101" s="142"/>
      <c r="C101" s="142"/>
      <c r="D101" s="142"/>
      <c r="E101" s="142"/>
      <c r="F101" s="142"/>
      <c r="G101" s="142"/>
      <c r="H101" s="402"/>
      <c r="I101" s="142"/>
      <c r="J101" s="142"/>
      <c r="K101" s="142"/>
    </row>
    <row r="102" spans="1:11" x14ac:dyDescent="0.25">
      <c r="A102" s="142"/>
      <c r="B102" s="142"/>
      <c r="C102" s="142"/>
      <c r="D102" s="142"/>
      <c r="E102" s="142"/>
      <c r="F102" s="142"/>
      <c r="G102" s="142"/>
      <c r="H102" s="402"/>
      <c r="I102" s="142"/>
      <c r="J102" s="142"/>
      <c r="K102" s="142"/>
    </row>
    <row r="103" spans="1:11" x14ac:dyDescent="0.25">
      <c r="A103" s="142"/>
      <c r="B103" s="142"/>
      <c r="C103" s="142"/>
      <c r="D103" s="142"/>
      <c r="E103" s="142"/>
      <c r="F103" s="142"/>
      <c r="G103" s="142"/>
      <c r="H103" s="402"/>
      <c r="I103" s="142"/>
      <c r="J103" s="142"/>
      <c r="K103" s="142"/>
    </row>
    <row r="104" spans="1:11" x14ac:dyDescent="0.25">
      <c r="A104" s="142"/>
      <c r="B104" s="142"/>
      <c r="C104" s="142"/>
      <c r="D104" s="142"/>
      <c r="E104" s="142"/>
      <c r="F104" s="142"/>
      <c r="G104" s="142"/>
      <c r="H104" s="402"/>
      <c r="I104" s="142"/>
      <c r="J104" s="142"/>
      <c r="K104" s="142"/>
    </row>
    <row r="105" spans="1:11" x14ac:dyDescent="0.25">
      <c r="A105" s="142"/>
      <c r="B105" s="142"/>
      <c r="C105" s="142"/>
      <c r="D105" s="142"/>
      <c r="E105" s="142"/>
      <c r="F105" s="142"/>
      <c r="G105" s="142"/>
      <c r="H105" s="402"/>
      <c r="I105" s="142"/>
      <c r="J105" s="142"/>
      <c r="K105" s="142"/>
    </row>
    <row r="106" spans="1:11" x14ac:dyDescent="0.25">
      <c r="A106" s="142"/>
      <c r="B106" s="142"/>
      <c r="C106" s="142"/>
      <c r="D106" s="142"/>
      <c r="E106" s="142"/>
      <c r="F106" s="142"/>
      <c r="G106" s="142"/>
      <c r="H106" s="402"/>
      <c r="I106" s="142"/>
      <c r="J106" s="142"/>
      <c r="K106" s="142"/>
    </row>
    <row r="107" spans="1:11" x14ac:dyDescent="0.25">
      <c r="A107" s="142"/>
      <c r="B107" s="142"/>
      <c r="C107" s="142"/>
      <c r="D107" s="142"/>
      <c r="E107" s="142"/>
      <c r="F107" s="142"/>
      <c r="G107" s="142"/>
      <c r="H107" s="402"/>
      <c r="I107" s="142"/>
      <c r="J107" s="142"/>
      <c r="K107" s="142"/>
    </row>
    <row r="108" spans="1:11" x14ac:dyDescent="0.25">
      <c r="A108" s="142"/>
      <c r="B108" s="142"/>
      <c r="C108" s="142"/>
      <c r="D108" s="142"/>
      <c r="E108" s="142"/>
      <c r="F108" s="142"/>
      <c r="G108" s="142"/>
      <c r="H108" s="402"/>
      <c r="I108" s="142"/>
      <c r="J108" s="142"/>
      <c r="K108" s="142"/>
    </row>
    <row r="109" spans="1:11" x14ac:dyDescent="0.25">
      <c r="A109" s="142"/>
      <c r="B109" s="142"/>
      <c r="C109" s="142"/>
      <c r="D109" s="142"/>
      <c r="E109" s="142"/>
      <c r="F109" s="142"/>
      <c r="G109" s="142"/>
      <c r="H109" s="402"/>
      <c r="I109" s="142"/>
      <c r="J109" s="142"/>
      <c r="K109" s="142"/>
    </row>
    <row r="110" spans="1:11" x14ac:dyDescent="0.25">
      <c r="A110" s="142"/>
      <c r="B110" s="142"/>
      <c r="C110" s="142"/>
      <c r="D110" s="142"/>
      <c r="E110" s="142"/>
      <c r="F110" s="142"/>
      <c r="G110" s="142"/>
      <c r="H110" s="402"/>
      <c r="I110" s="142"/>
      <c r="J110" s="142"/>
      <c r="K110" s="142"/>
    </row>
    <row r="111" spans="1:11" x14ac:dyDescent="0.25">
      <c r="A111" s="142"/>
      <c r="B111" s="142"/>
      <c r="C111" s="142"/>
      <c r="D111" s="142"/>
      <c r="E111" s="142"/>
      <c r="F111" s="142"/>
      <c r="G111" s="142"/>
      <c r="H111" s="402"/>
      <c r="I111" s="142"/>
      <c r="J111" s="142"/>
      <c r="K111" s="142"/>
    </row>
    <row r="112" spans="1:11" x14ac:dyDescent="0.25">
      <c r="A112" s="142"/>
      <c r="B112" s="142"/>
      <c r="C112" s="142"/>
      <c r="D112" s="142"/>
      <c r="E112" s="142"/>
      <c r="F112" s="142"/>
      <c r="G112" s="142"/>
      <c r="H112" s="402"/>
      <c r="I112" s="142"/>
      <c r="J112" s="142"/>
      <c r="K112" s="142"/>
    </row>
    <row r="113" spans="1:11" x14ac:dyDescent="0.25">
      <c r="A113" s="142"/>
      <c r="B113" s="142"/>
      <c r="C113" s="142"/>
      <c r="D113" s="142"/>
      <c r="E113" s="142"/>
      <c r="F113" s="142"/>
      <c r="G113" s="142"/>
      <c r="H113" s="402"/>
      <c r="I113" s="142"/>
      <c r="J113" s="142"/>
      <c r="K113" s="142"/>
    </row>
    <row r="114" spans="1:11" x14ac:dyDescent="0.25">
      <c r="A114" s="142"/>
      <c r="B114" s="142"/>
      <c r="C114" s="142"/>
      <c r="D114" s="142"/>
      <c r="E114" s="142"/>
      <c r="F114" s="142"/>
      <c r="G114" s="142"/>
      <c r="H114" s="402"/>
      <c r="I114" s="142"/>
      <c r="J114" s="142"/>
      <c r="K114" s="142"/>
    </row>
    <row r="115" spans="1:11" x14ac:dyDescent="0.25">
      <c r="A115" s="142"/>
      <c r="B115" s="142"/>
      <c r="C115" s="142"/>
      <c r="D115" s="142"/>
      <c r="E115" s="142"/>
      <c r="F115" s="142"/>
      <c r="G115" s="142"/>
      <c r="H115" s="402"/>
      <c r="I115" s="142"/>
      <c r="J115" s="142"/>
      <c r="K115" s="142"/>
    </row>
    <row r="116" spans="1:11" x14ac:dyDescent="0.25">
      <c r="A116" s="142"/>
      <c r="B116" s="142"/>
      <c r="C116" s="142"/>
      <c r="D116" s="142"/>
      <c r="E116" s="142"/>
      <c r="F116" s="142"/>
      <c r="G116" s="142"/>
      <c r="H116" s="402"/>
      <c r="I116" s="142"/>
      <c r="J116" s="142"/>
      <c r="K116" s="142"/>
    </row>
    <row r="117" spans="1:11" x14ac:dyDescent="0.25">
      <c r="A117" s="142"/>
      <c r="B117" s="142"/>
      <c r="C117" s="142"/>
      <c r="D117" s="142"/>
      <c r="E117" s="142"/>
      <c r="F117" s="142"/>
      <c r="G117" s="142"/>
      <c r="H117" s="402"/>
      <c r="I117" s="142"/>
      <c r="J117" s="142"/>
      <c r="K117" s="142"/>
    </row>
    <row r="118" spans="1:11" x14ac:dyDescent="0.25">
      <c r="A118" s="142"/>
      <c r="B118" s="142"/>
      <c r="C118" s="142"/>
      <c r="D118" s="142"/>
      <c r="E118" s="142"/>
      <c r="F118" s="142"/>
      <c r="G118" s="142"/>
      <c r="H118" s="402"/>
      <c r="I118" s="142"/>
      <c r="J118" s="142"/>
      <c r="K118" s="142"/>
    </row>
    <row r="119" spans="1:11" x14ac:dyDescent="0.25">
      <c r="A119" s="142"/>
      <c r="B119" s="142"/>
      <c r="C119" s="142"/>
      <c r="D119" s="142"/>
      <c r="E119" s="142"/>
      <c r="F119" s="142"/>
      <c r="G119" s="142"/>
      <c r="H119" s="402"/>
      <c r="I119" s="142"/>
      <c r="J119" s="142"/>
      <c r="K119" s="142"/>
    </row>
    <row r="120" spans="1:11" x14ac:dyDescent="0.25">
      <c r="A120" s="142"/>
      <c r="B120" s="142"/>
      <c r="C120" s="142"/>
      <c r="D120" s="142"/>
      <c r="E120" s="142"/>
      <c r="F120" s="142"/>
      <c r="G120" s="142"/>
      <c r="H120" s="402"/>
      <c r="I120" s="142"/>
      <c r="J120" s="142"/>
      <c r="K120" s="142"/>
    </row>
    <row r="121" spans="1:11" x14ac:dyDescent="0.25">
      <c r="A121" s="142"/>
      <c r="B121" s="142"/>
      <c r="C121" s="142"/>
      <c r="D121" s="142"/>
      <c r="E121" s="142"/>
      <c r="F121" s="142"/>
      <c r="G121" s="142"/>
      <c r="H121" s="402"/>
      <c r="I121" s="142"/>
      <c r="J121" s="142"/>
      <c r="K121" s="142"/>
    </row>
    <row r="122" spans="1:11" x14ac:dyDescent="0.25">
      <c r="A122" s="142"/>
      <c r="B122" s="142"/>
      <c r="C122" s="142"/>
      <c r="D122" s="142"/>
      <c r="E122" s="142"/>
      <c r="F122" s="142"/>
      <c r="G122" s="142"/>
      <c r="H122" s="402"/>
      <c r="I122" s="142"/>
      <c r="J122" s="142"/>
      <c r="K122" s="142"/>
    </row>
    <row r="123" spans="1:11" x14ac:dyDescent="0.25">
      <c r="A123" s="142"/>
      <c r="B123" s="142"/>
      <c r="C123" s="142"/>
      <c r="D123" s="142"/>
      <c r="E123" s="142"/>
      <c r="F123" s="142"/>
      <c r="G123" s="142"/>
      <c r="H123" s="402"/>
      <c r="I123" s="142"/>
      <c r="J123" s="142"/>
      <c r="K123" s="142"/>
    </row>
    <row r="124" spans="1:11" x14ac:dyDescent="0.25">
      <c r="A124" s="142"/>
      <c r="B124" s="142"/>
      <c r="C124" s="142"/>
      <c r="D124" s="142"/>
      <c r="E124" s="142"/>
      <c r="F124" s="142"/>
      <c r="G124" s="142"/>
      <c r="H124" s="402"/>
      <c r="I124" s="142"/>
      <c r="J124" s="142"/>
      <c r="K124" s="142"/>
    </row>
    <row r="125" spans="1:11" x14ac:dyDescent="0.25">
      <c r="A125" s="142"/>
      <c r="B125" s="142"/>
      <c r="C125" s="142"/>
      <c r="D125" s="142"/>
      <c r="E125" s="142"/>
      <c r="F125" s="142"/>
      <c r="G125" s="142"/>
      <c r="H125" s="402"/>
      <c r="I125" s="142"/>
      <c r="J125" s="142"/>
      <c r="K125" s="142"/>
    </row>
    <row r="126" spans="1:11" x14ac:dyDescent="0.25">
      <c r="A126" s="142"/>
      <c r="B126" s="142"/>
      <c r="C126" s="142"/>
      <c r="D126" s="142"/>
      <c r="E126" s="142"/>
      <c r="F126" s="142"/>
      <c r="G126" s="142"/>
      <c r="H126" s="402"/>
      <c r="I126" s="142"/>
      <c r="J126" s="142"/>
      <c r="K126" s="142"/>
    </row>
    <row r="127" spans="1:11" x14ac:dyDescent="0.25">
      <c r="A127" s="142"/>
      <c r="B127" s="142"/>
      <c r="C127" s="142"/>
      <c r="D127" s="142"/>
      <c r="E127" s="142"/>
      <c r="F127" s="142"/>
      <c r="G127" s="142"/>
      <c r="H127" s="402"/>
      <c r="I127" s="142"/>
      <c r="J127" s="142"/>
      <c r="K127" s="142"/>
    </row>
    <row r="128" spans="1:11" x14ac:dyDescent="0.25">
      <c r="A128" s="142"/>
      <c r="B128" s="142"/>
      <c r="C128" s="142"/>
      <c r="D128" s="142"/>
      <c r="E128" s="142"/>
      <c r="F128" s="142"/>
      <c r="G128" s="142"/>
      <c r="H128" s="402"/>
      <c r="I128" s="142"/>
      <c r="J128" s="142"/>
      <c r="K128" s="142"/>
    </row>
    <row r="129" spans="1:11" x14ac:dyDescent="0.25">
      <c r="A129" s="142"/>
      <c r="B129" s="142"/>
      <c r="C129" s="142"/>
      <c r="D129" s="142"/>
      <c r="E129" s="142"/>
      <c r="F129" s="142"/>
      <c r="G129" s="142"/>
      <c r="H129" s="402"/>
      <c r="I129" s="142"/>
      <c r="J129" s="142"/>
      <c r="K129" s="142"/>
    </row>
    <row r="130" spans="1:11" x14ac:dyDescent="0.25">
      <c r="A130" s="142"/>
      <c r="B130" s="142"/>
      <c r="C130" s="142"/>
      <c r="D130" s="142"/>
      <c r="E130" s="142"/>
      <c r="F130" s="142"/>
      <c r="G130" s="142"/>
      <c r="H130" s="402"/>
      <c r="I130" s="142"/>
      <c r="J130" s="142"/>
      <c r="K130" s="142"/>
    </row>
    <row r="131" spans="1:11" x14ac:dyDescent="0.25">
      <c r="A131" s="142"/>
      <c r="B131" s="142"/>
      <c r="C131" s="142"/>
      <c r="D131" s="142"/>
      <c r="E131" s="142"/>
      <c r="F131" s="142"/>
      <c r="G131" s="142"/>
      <c r="H131" s="402"/>
      <c r="I131" s="142"/>
      <c r="J131" s="142"/>
      <c r="K131" s="142"/>
    </row>
    <row r="132" spans="1:11" x14ac:dyDescent="0.25">
      <c r="A132" s="142"/>
      <c r="B132" s="142"/>
      <c r="C132" s="142"/>
      <c r="D132" s="142"/>
      <c r="E132" s="142"/>
      <c r="F132" s="142"/>
      <c r="G132" s="142"/>
      <c r="H132" s="402"/>
      <c r="I132" s="142"/>
      <c r="J132" s="142"/>
      <c r="K132" s="142"/>
    </row>
    <row r="133" spans="1:11" x14ac:dyDescent="0.25">
      <c r="A133" s="142"/>
      <c r="B133" s="142"/>
      <c r="C133" s="142"/>
      <c r="D133" s="142"/>
      <c r="E133" s="142"/>
      <c r="F133" s="142"/>
      <c r="G133" s="142"/>
      <c r="H133" s="402"/>
      <c r="I133" s="142"/>
      <c r="J133" s="142"/>
      <c r="K133" s="142"/>
    </row>
    <row r="134" spans="1:11" x14ac:dyDescent="0.25">
      <c r="A134" s="142"/>
      <c r="B134" s="142"/>
      <c r="C134" s="142"/>
      <c r="D134" s="142"/>
      <c r="E134" s="142"/>
      <c r="F134" s="142"/>
      <c r="G134" s="142"/>
      <c r="H134" s="402"/>
      <c r="I134" s="142"/>
      <c r="J134" s="142"/>
      <c r="K134" s="142"/>
    </row>
    <row r="135" spans="1:11" x14ac:dyDescent="0.25">
      <c r="A135" s="142"/>
      <c r="B135" s="142"/>
      <c r="C135" s="142"/>
      <c r="D135" s="142"/>
      <c r="E135" s="142"/>
      <c r="F135" s="142"/>
      <c r="G135" s="142"/>
      <c r="H135" s="402"/>
      <c r="I135" s="142"/>
      <c r="J135" s="142"/>
      <c r="K135" s="142"/>
    </row>
    <row r="136" spans="1:11" x14ac:dyDescent="0.25">
      <c r="A136" s="142"/>
      <c r="B136" s="142"/>
      <c r="C136" s="142"/>
      <c r="D136" s="142"/>
      <c r="E136" s="142"/>
      <c r="F136" s="142"/>
      <c r="G136" s="142"/>
      <c r="H136" s="402"/>
      <c r="I136" s="142"/>
      <c r="J136" s="142"/>
      <c r="K136" s="142"/>
    </row>
    <row r="137" spans="1:11" x14ac:dyDescent="0.25">
      <c r="A137" s="142"/>
      <c r="B137" s="142"/>
      <c r="C137" s="142"/>
      <c r="D137" s="142"/>
      <c r="E137" s="142"/>
      <c r="F137" s="142"/>
      <c r="G137" s="142"/>
      <c r="H137" s="402"/>
      <c r="I137" s="142"/>
      <c r="J137" s="142"/>
      <c r="K137" s="142"/>
    </row>
    <row r="138" spans="1:11" x14ac:dyDescent="0.25">
      <c r="A138" s="142"/>
      <c r="B138" s="142"/>
      <c r="C138" s="142"/>
      <c r="D138" s="142"/>
      <c r="E138" s="142"/>
      <c r="F138" s="142"/>
      <c r="G138" s="142"/>
      <c r="H138" s="402"/>
      <c r="I138" s="142"/>
      <c r="J138" s="142"/>
      <c r="K138" s="142"/>
    </row>
    <row r="139" spans="1:11" x14ac:dyDescent="0.25">
      <c r="A139" s="142"/>
      <c r="B139" s="142"/>
      <c r="C139" s="142"/>
      <c r="D139" s="142"/>
      <c r="E139" s="142"/>
      <c r="F139" s="142"/>
      <c r="G139" s="142"/>
      <c r="H139" s="402"/>
      <c r="I139" s="142"/>
      <c r="J139" s="142"/>
      <c r="K139" s="142"/>
    </row>
    <row r="140" spans="1:11" x14ac:dyDescent="0.25">
      <c r="A140" s="142"/>
      <c r="B140" s="142"/>
      <c r="C140" s="142"/>
      <c r="D140" s="142"/>
      <c r="E140" s="142"/>
      <c r="F140" s="142"/>
      <c r="G140" s="142"/>
      <c r="H140" s="402"/>
      <c r="I140" s="142"/>
      <c r="J140" s="142"/>
      <c r="K140" s="142"/>
    </row>
    <row r="141" spans="1:11" x14ac:dyDescent="0.25">
      <c r="A141" s="142"/>
      <c r="B141" s="142"/>
      <c r="C141" s="142"/>
      <c r="D141" s="142"/>
      <c r="E141" s="142"/>
      <c r="F141" s="142"/>
      <c r="G141" s="142"/>
      <c r="H141" s="402"/>
      <c r="I141" s="142"/>
      <c r="J141" s="142"/>
      <c r="K141" s="142"/>
    </row>
    <row r="142" spans="1:11" x14ac:dyDescent="0.25">
      <c r="A142" s="142"/>
      <c r="B142" s="142"/>
      <c r="C142" s="142"/>
      <c r="D142" s="142"/>
      <c r="E142" s="142"/>
      <c r="F142" s="142"/>
      <c r="G142" s="142"/>
      <c r="H142" s="402"/>
      <c r="I142" s="142"/>
      <c r="J142" s="142"/>
      <c r="K142" s="142"/>
    </row>
    <row r="143" spans="1:11" x14ac:dyDescent="0.25">
      <c r="A143" s="142"/>
      <c r="B143" s="142"/>
      <c r="C143" s="142"/>
      <c r="D143" s="142"/>
      <c r="E143" s="142"/>
      <c r="F143" s="142"/>
      <c r="G143" s="142"/>
      <c r="H143" s="402"/>
      <c r="I143" s="142"/>
      <c r="J143" s="142"/>
      <c r="K143" s="142"/>
    </row>
    <row r="144" spans="1:11" x14ac:dyDescent="0.25">
      <c r="A144" s="142"/>
      <c r="B144" s="142"/>
      <c r="C144" s="142"/>
      <c r="D144" s="142"/>
      <c r="E144" s="142"/>
      <c r="F144" s="142"/>
      <c r="G144" s="142"/>
      <c r="H144" s="402"/>
      <c r="I144" s="142"/>
      <c r="J144" s="142"/>
      <c r="K144" s="142"/>
    </row>
    <row r="145" spans="1:11" x14ac:dyDescent="0.25">
      <c r="A145" s="142"/>
      <c r="B145" s="142"/>
      <c r="C145" s="142"/>
      <c r="D145" s="142"/>
      <c r="E145" s="142"/>
      <c r="F145" s="142"/>
      <c r="G145" s="142"/>
      <c r="H145" s="402"/>
      <c r="I145" s="142"/>
      <c r="J145" s="142"/>
      <c r="K145" s="142"/>
    </row>
    <row r="146" spans="1:11" x14ac:dyDescent="0.25">
      <c r="A146" s="142"/>
      <c r="B146" s="142"/>
      <c r="C146" s="142"/>
      <c r="D146" s="142"/>
      <c r="E146" s="142"/>
      <c r="F146" s="142"/>
      <c r="G146" s="142"/>
      <c r="H146" s="402"/>
      <c r="I146" s="142"/>
      <c r="J146" s="142"/>
      <c r="K146" s="142"/>
    </row>
    <row r="147" spans="1:11" x14ac:dyDescent="0.25">
      <c r="A147" s="142"/>
      <c r="B147" s="142"/>
      <c r="C147" s="142"/>
      <c r="D147" s="142"/>
      <c r="E147" s="142"/>
      <c r="F147" s="142"/>
      <c r="G147" s="142"/>
      <c r="H147" s="402"/>
      <c r="I147" s="142"/>
      <c r="J147" s="142"/>
      <c r="K147" s="142"/>
    </row>
    <row r="148" spans="1:11" x14ac:dyDescent="0.25">
      <c r="A148" s="142"/>
      <c r="B148" s="142"/>
      <c r="C148" s="142"/>
      <c r="D148" s="142"/>
      <c r="E148" s="142"/>
      <c r="F148" s="142"/>
      <c r="G148" s="142"/>
      <c r="H148" s="402"/>
      <c r="I148" s="142"/>
      <c r="J148" s="142"/>
      <c r="K148" s="142"/>
    </row>
    <row r="149" spans="1:11" x14ac:dyDescent="0.25">
      <c r="A149" s="142"/>
      <c r="B149" s="142"/>
      <c r="C149" s="142"/>
      <c r="D149" s="142"/>
      <c r="E149" s="142"/>
      <c r="F149" s="142"/>
      <c r="G149" s="142"/>
      <c r="H149" s="402"/>
      <c r="I149" s="142"/>
      <c r="J149" s="142"/>
      <c r="K149" s="142"/>
    </row>
    <row r="150" spans="1:11" x14ac:dyDescent="0.25">
      <c r="A150" s="142"/>
      <c r="B150" s="142"/>
      <c r="C150" s="142"/>
      <c r="D150" s="142"/>
      <c r="E150" s="142"/>
      <c r="F150" s="142"/>
      <c r="G150" s="142"/>
      <c r="H150" s="402"/>
      <c r="I150" s="142"/>
      <c r="J150" s="142"/>
      <c r="K150" s="142"/>
    </row>
    <row r="151" spans="1:11" x14ac:dyDescent="0.25">
      <c r="A151" s="142"/>
      <c r="B151" s="142"/>
      <c r="C151" s="142"/>
      <c r="D151" s="142"/>
      <c r="E151" s="142"/>
      <c r="F151" s="142"/>
      <c r="G151" s="142"/>
      <c r="H151" s="402"/>
      <c r="I151" s="142"/>
      <c r="J151" s="142"/>
      <c r="K151" s="142"/>
    </row>
    <row r="152" spans="1:11" x14ac:dyDescent="0.25">
      <c r="A152" s="142"/>
      <c r="B152" s="142"/>
      <c r="C152" s="142"/>
      <c r="D152" s="142"/>
      <c r="E152" s="142"/>
      <c r="F152" s="142"/>
      <c r="G152" s="142"/>
      <c r="H152" s="402"/>
      <c r="I152" s="142"/>
      <c r="J152" s="142"/>
      <c r="K152" s="142"/>
    </row>
    <row r="153" spans="1:11" x14ac:dyDescent="0.25">
      <c r="A153" s="142"/>
      <c r="B153" s="142"/>
      <c r="C153" s="142"/>
      <c r="D153" s="142"/>
      <c r="E153" s="142"/>
      <c r="F153" s="142"/>
      <c r="G153" s="142"/>
      <c r="H153" s="402"/>
      <c r="I153" s="142"/>
      <c r="J153" s="142"/>
      <c r="K153" s="142"/>
    </row>
    <row r="154" spans="1:11" x14ac:dyDescent="0.25">
      <c r="A154" s="142"/>
      <c r="B154" s="142"/>
      <c r="C154" s="142"/>
      <c r="D154" s="142"/>
      <c r="E154" s="142"/>
      <c r="F154" s="142"/>
      <c r="G154" s="142"/>
      <c r="H154" s="402"/>
      <c r="I154" s="142"/>
      <c r="J154" s="142"/>
      <c r="K154" s="142"/>
    </row>
    <row r="155" spans="1:11" x14ac:dyDescent="0.25">
      <c r="A155" s="142"/>
      <c r="B155" s="142"/>
      <c r="C155" s="142"/>
      <c r="D155" s="142"/>
      <c r="E155" s="142"/>
      <c r="F155" s="142"/>
      <c r="G155" s="142"/>
      <c r="H155" s="402"/>
      <c r="I155" s="142"/>
      <c r="J155" s="142"/>
      <c r="K155" s="142"/>
    </row>
    <row r="156" spans="1:11" x14ac:dyDescent="0.25">
      <c r="A156" s="142"/>
      <c r="B156" s="142"/>
      <c r="C156" s="142"/>
      <c r="D156" s="142"/>
      <c r="E156" s="142"/>
      <c r="F156" s="142"/>
      <c r="G156" s="142"/>
      <c r="H156" s="402"/>
      <c r="I156" s="142"/>
      <c r="J156" s="142"/>
      <c r="K156" s="142"/>
    </row>
  </sheetData>
  <mergeCells count="35">
    <mergeCell ref="B70:C70"/>
    <mergeCell ref="A64:G64"/>
    <mergeCell ref="B65:C65"/>
    <mergeCell ref="B66:C66"/>
    <mergeCell ref="B67:C67"/>
    <mergeCell ref="A68:G68"/>
    <mergeCell ref="A69:K69"/>
    <mergeCell ref="B58:C58"/>
    <mergeCell ref="B21:C21"/>
    <mergeCell ref="B25:C25"/>
    <mergeCell ref="B32:C32"/>
    <mergeCell ref="B35:C35"/>
    <mergeCell ref="B37:C37"/>
    <mergeCell ref="A41:G41"/>
    <mergeCell ref="B42:C42"/>
    <mergeCell ref="B48:C48"/>
    <mergeCell ref="B53:C53"/>
    <mergeCell ref="A56:G56"/>
    <mergeCell ref="A57:G57"/>
    <mergeCell ref="B17:C17"/>
    <mergeCell ref="A3:K3"/>
    <mergeCell ref="A4:K4"/>
    <mergeCell ref="A5:K5"/>
    <mergeCell ref="A6:K6"/>
    <mergeCell ref="A7:K7"/>
    <mergeCell ref="A8:C10"/>
    <mergeCell ref="D8:G8"/>
    <mergeCell ref="H8:I8"/>
    <mergeCell ref="J8:J10"/>
    <mergeCell ref="K8:K10"/>
    <mergeCell ref="D9:E9"/>
    <mergeCell ref="F9:G9"/>
    <mergeCell ref="A11:G11"/>
    <mergeCell ref="A12:G12"/>
    <mergeCell ref="B13:C13"/>
  </mergeCells>
  <printOptions horizontalCentered="1"/>
  <pageMargins left="0.51181102362204722" right="0.31496062992125984" top="0.55118110236220474" bottom="0.74803149606299213" header="0.31496062992125984" footer="0.31496062992125984"/>
  <pageSetup scale="83" orientation="portrait" horizontalDpi="4294967293" verticalDpi="4294967293" r:id="rId1"/>
  <headerFooter>
    <oddFooter>&amp;CHoja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workbookViewId="0">
      <pane ySplit="8" topLeftCell="A48" activePane="bottomLeft" state="frozen"/>
      <selection pane="bottomLeft" activeCell="B1" sqref="B1"/>
    </sheetView>
  </sheetViews>
  <sheetFormatPr baseColWidth="10" defaultRowHeight="15" x14ac:dyDescent="0.25"/>
  <cols>
    <col min="1" max="1" width="6.140625" customWidth="1"/>
    <col min="2" max="2" width="45.140625" customWidth="1"/>
    <col min="4" max="4" width="13.28515625" customWidth="1"/>
    <col min="5" max="5" width="14.85546875" customWidth="1"/>
    <col min="6" max="6" width="17.140625" customWidth="1"/>
    <col min="7" max="7" width="12.5703125" customWidth="1"/>
    <col min="9" max="9" width="18.7109375" customWidth="1"/>
  </cols>
  <sheetData>
    <row r="1" spans="1:9" x14ac:dyDescent="0.25">
      <c r="H1" s="83" t="s">
        <v>521</v>
      </c>
    </row>
    <row r="2" spans="1:9" ht="15.75" thickBot="1" x14ac:dyDescent="0.3">
      <c r="H2" s="83"/>
    </row>
    <row r="3" spans="1:9" x14ac:dyDescent="0.25">
      <c r="A3" s="197" t="str">
        <f>+'ADF-01'!A3:F3</f>
        <v>MUNICIPIO DE SAN VICENTE TANCUAYALAB, S.L.P.</v>
      </c>
      <c r="B3" s="198"/>
      <c r="C3" s="198"/>
      <c r="D3" s="198"/>
      <c r="E3" s="198"/>
      <c r="F3" s="198"/>
      <c r="G3" s="198"/>
      <c r="H3" s="198"/>
      <c r="I3" s="199"/>
    </row>
    <row r="4" spans="1:9" x14ac:dyDescent="0.25">
      <c r="A4" s="200" t="s">
        <v>120</v>
      </c>
      <c r="B4" s="201"/>
      <c r="C4" s="201"/>
      <c r="D4" s="201"/>
      <c r="E4" s="201"/>
      <c r="F4" s="201"/>
      <c r="G4" s="201"/>
      <c r="H4" s="201"/>
      <c r="I4" s="202"/>
    </row>
    <row r="5" spans="1:9" ht="15" customHeight="1" x14ac:dyDescent="0.25">
      <c r="A5" s="200" t="s">
        <v>540</v>
      </c>
      <c r="B5" s="201"/>
      <c r="C5" s="201"/>
      <c r="D5" s="201"/>
      <c r="E5" s="201"/>
      <c r="F5" s="201"/>
      <c r="G5" s="201"/>
      <c r="H5" s="201"/>
      <c r="I5" s="202"/>
    </row>
    <row r="6" spans="1:9" ht="15.75" thickBot="1" x14ac:dyDescent="0.3">
      <c r="A6" s="203" t="s">
        <v>1</v>
      </c>
      <c r="B6" s="204"/>
      <c r="C6" s="204"/>
      <c r="D6" s="204"/>
      <c r="E6" s="204"/>
      <c r="F6" s="204"/>
      <c r="G6" s="204"/>
      <c r="H6" s="204"/>
      <c r="I6" s="205"/>
    </row>
    <row r="7" spans="1:9" s="157" customFormat="1" ht="48" customHeight="1" x14ac:dyDescent="0.2">
      <c r="A7" s="178" t="s">
        <v>121</v>
      </c>
      <c r="B7" s="179"/>
      <c r="C7" s="145" t="s">
        <v>531</v>
      </c>
      <c r="D7" s="174" t="s">
        <v>122</v>
      </c>
      <c r="E7" s="174" t="s">
        <v>123</v>
      </c>
      <c r="F7" s="174" t="s">
        <v>124</v>
      </c>
      <c r="G7" s="174" t="s">
        <v>532</v>
      </c>
      <c r="H7" s="174" t="s">
        <v>125</v>
      </c>
      <c r="I7" s="174" t="s">
        <v>126</v>
      </c>
    </row>
    <row r="8" spans="1:9" s="157" customFormat="1" ht="15.75" customHeight="1" thickBot="1" x14ac:dyDescent="0.25">
      <c r="A8" s="180"/>
      <c r="B8" s="181"/>
      <c r="C8" s="146"/>
      <c r="D8" s="175"/>
      <c r="E8" s="175"/>
      <c r="F8" s="175"/>
      <c r="G8" s="175"/>
      <c r="H8" s="175"/>
      <c r="I8" s="175"/>
    </row>
    <row r="9" spans="1:9" x14ac:dyDescent="0.25">
      <c r="A9" s="206"/>
      <c r="B9" s="207"/>
      <c r="C9" s="6"/>
      <c r="D9" s="6"/>
      <c r="E9" s="6"/>
      <c r="F9" s="6"/>
      <c r="G9" s="6"/>
      <c r="H9" s="6"/>
      <c r="I9" s="6"/>
    </row>
    <row r="10" spans="1:9" x14ac:dyDescent="0.25">
      <c r="A10" s="189" t="s">
        <v>127</v>
      </c>
      <c r="B10" s="190"/>
      <c r="C10" s="154">
        <v>0</v>
      </c>
      <c r="D10" s="154">
        <v>0</v>
      </c>
      <c r="E10" s="154">
        <v>0</v>
      </c>
      <c r="F10" s="154">
        <v>0</v>
      </c>
      <c r="G10" s="154">
        <v>0</v>
      </c>
      <c r="H10" s="154">
        <v>0</v>
      </c>
      <c r="I10" s="154">
        <v>0</v>
      </c>
    </row>
    <row r="11" spans="1:9" x14ac:dyDescent="0.25">
      <c r="A11" s="189" t="s">
        <v>128</v>
      </c>
      <c r="B11" s="190"/>
      <c r="C11" s="154">
        <v>0</v>
      </c>
      <c r="D11" s="154">
        <v>0</v>
      </c>
      <c r="E11" s="154">
        <v>0</v>
      </c>
      <c r="F11" s="154">
        <v>0</v>
      </c>
      <c r="G11" s="154">
        <v>0</v>
      </c>
      <c r="H11" s="154">
        <v>0</v>
      </c>
      <c r="I11" s="154">
        <v>0</v>
      </c>
    </row>
    <row r="12" spans="1:9" x14ac:dyDescent="0.25">
      <c r="A12" s="14"/>
      <c r="B12" s="1" t="s">
        <v>129</v>
      </c>
      <c r="C12" s="155">
        <v>0</v>
      </c>
      <c r="D12" s="155">
        <v>0</v>
      </c>
      <c r="E12" s="155">
        <v>0</v>
      </c>
      <c r="F12" s="155">
        <v>0</v>
      </c>
      <c r="G12" s="155">
        <v>0</v>
      </c>
      <c r="H12" s="155">
        <v>0</v>
      </c>
      <c r="I12" s="155">
        <v>0</v>
      </c>
    </row>
    <row r="13" spans="1:9" x14ac:dyDescent="0.25">
      <c r="A13" s="12"/>
      <c r="B13" s="1" t="s">
        <v>130</v>
      </c>
      <c r="C13" s="155">
        <v>0</v>
      </c>
      <c r="D13" s="155">
        <v>0</v>
      </c>
      <c r="E13" s="155">
        <v>0</v>
      </c>
      <c r="F13" s="155">
        <v>0</v>
      </c>
      <c r="G13" s="155">
        <v>0</v>
      </c>
      <c r="H13" s="155">
        <v>0</v>
      </c>
      <c r="I13" s="155">
        <v>0</v>
      </c>
    </row>
    <row r="14" spans="1:9" x14ac:dyDescent="0.25">
      <c r="A14" s="12"/>
      <c r="B14" s="1" t="s">
        <v>131</v>
      </c>
      <c r="C14" s="155"/>
      <c r="D14" s="155"/>
      <c r="E14" s="155"/>
      <c r="F14" s="155"/>
      <c r="G14" s="155"/>
      <c r="H14" s="155"/>
      <c r="I14" s="155"/>
    </row>
    <row r="15" spans="1:9" x14ac:dyDescent="0.25">
      <c r="A15" s="189" t="s">
        <v>132</v>
      </c>
      <c r="B15" s="190"/>
      <c r="C15" s="154">
        <v>0</v>
      </c>
      <c r="D15" s="154">
        <v>0</v>
      </c>
      <c r="E15" s="154">
        <v>0</v>
      </c>
      <c r="F15" s="154">
        <v>0</v>
      </c>
      <c r="G15" s="154">
        <v>0</v>
      </c>
      <c r="H15" s="154">
        <v>0</v>
      </c>
      <c r="I15" s="154">
        <v>0</v>
      </c>
    </row>
    <row r="16" spans="1:9" x14ac:dyDescent="0.25">
      <c r="A16" s="14"/>
      <c r="B16" s="1" t="s">
        <v>133</v>
      </c>
      <c r="C16" s="155">
        <v>0</v>
      </c>
      <c r="D16" s="155">
        <v>0</v>
      </c>
      <c r="E16" s="155">
        <v>0</v>
      </c>
      <c r="F16" s="155">
        <v>0</v>
      </c>
      <c r="G16" s="155">
        <v>0</v>
      </c>
      <c r="H16" s="155">
        <v>0</v>
      </c>
      <c r="I16" s="155">
        <v>0</v>
      </c>
    </row>
    <row r="17" spans="1:9" x14ac:dyDescent="0.25">
      <c r="A17" s="12"/>
      <c r="B17" s="1" t="s">
        <v>134</v>
      </c>
      <c r="C17" s="155">
        <v>0</v>
      </c>
      <c r="D17" s="155">
        <v>0</v>
      </c>
      <c r="E17" s="155">
        <v>0</v>
      </c>
      <c r="F17" s="155">
        <v>0</v>
      </c>
      <c r="G17" s="155">
        <v>0</v>
      </c>
      <c r="H17" s="155">
        <v>0</v>
      </c>
      <c r="I17" s="155">
        <v>0</v>
      </c>
    </row>
    <row r="18" spans="1:9" x14ac:dyDescent="0.25">
      <c r="A18" s="12"/>
      <c r="B18" s="1" t="s">
        <v>135</v>
      </c>
      <c r="C18" s="155">
        <v>0</v>
      </c>
      <c r="D18" s="155">
        <v>0</v>
      </c>
      <c r="E18" s="155">
        <v>0</v>
      </c>
      <c r="F18" s="155">
        <v>0</v>
      </c>
      <c r="G18" s="155">
        <v>0</v>
      </c>
      <c r="H18" s="155">
        <v>0</v>
      </c>
      <c r="I18" s="155">
        <v>0</v>
      </c>
    </row>
    <row r="19" spans="1:9" x14ac:dyDescent="0.25">
      <c r="A19" s="189" t="s">
        <v>136</v>
      </c>
      <c r="B19" s="190"/>
      <c r="C19" s="154">
        <v>4138846.31</v>
      </c>
      <c r="D19" s="156"/>
      <c r="E19" s="156"/>
      <c r="F19" s="156"/>
      <c r="G19" s="154">
        <v>5944904.2599999998</v>
      </c>
      <c r="H19" s="156"/>
      <c r="I19" s="156"/>
    </row>
    <row r="20" spans="1:9" x14ac:dyDescent="0.25">
      <c r="A20" s="12"/>
      <c r="B20" s="1"/>
      <c r="C20" s="155"/>
      <c r="D20" s="155"/>
      <c r="E20" s="155"/>
      <c r="F20" s="155"/>
      <c r="G20" s="155"/>
      <c r="H20" s="155"/>
      <c r="I20" s="155"/>
    </row>
    <row r="21" spans="1:9" x14ac:dyDescent="0.25">
      <c r="A21" s="189" t="s">
        <v>137</v>
      </c>
      <c r="B21" s="190"/>
      <c r="C21" s="154">
        <v>0</v>
      </c>
      <c r="D21" s="154">
        <v>0</v>
      </c>
      <c r="E21" s="154">
        <v>0</v>
      </c>
      <c r="F21" s="154">
        <v>0</v>
      </c>
      <c r="G21" s="154">
        <v>0</v>
      </c>
      <c r="H21" s="154">
        <v>0</v>
      </c>
      <c r="I21" s="154">
        <v>0</v>
      </c>
    </row>
    <row r="22" spans="1:9" x14ac:dyDescent="0.25">
      <c r="A22" s="189"/>
      <c r="B22" s="190"/>
      <c r="C22" s="155"/>
      <c r="D22" s="155"/>
      <c r="E22" s="155"/>
      <c r="F22" s="155"/>
      <c r="G22" s="155"/>
      <c r="H22" s="155"/>
      <c r="I22" s="155"/>
    </row>
    <row r="23" spans="1:9" x14ac:dyDescent="0.25">
      <c r="A23" s="189" t="s">
        <v>145</v>
      </c>
      <c r="B23" s="190"/>
      <c r="C23" s="154">
        <v>0</v>
      </c>
      <c r="D23" s="154">
        <v>0</v>
      </c>
      <c r="E23" s="154">
        <v>0</v>
      </c>
      <c r="F23" s="154">
        <v>0</v>
      </c>
      <c r="G23" s="154">
        <v>0</v>
      </c>
      <c r="H23" s="154">
        <v>0</v>
      </c>
      <c r="I23" s="154">
        <v>0</v>
      </c>
    </row>
    <row r="24" spans="1:9" x14ac:dyDescent="0.25">
      <c r="A24" s="191" t="s">
        <v>138</v>
      </c>
      <c r="B24" s="192"/>
      <c r="C24" s="155">
        <v>0</v>
      </c>
      <c r="D24" s="155">
        <v>0</v>
      </c>
      <c r="E24" s="155">
        <v>0</v>
      </c>
      <c r="F24" s="155">
        <v>0</v>
      </c>
      <c r="G24" s="155">
        <v>0</v>
      </c>
      <c r="H24" s="155">
        <v>0</v>
      </c>
      <c r="I24" s="155">
        <v>0</v>
      </c>
    </row>
    <row r="25" spans="1:9" x14ac:dyDescent="0.25">
      <c r="A25" s="191" t="s">
        <v>139</v>
      </c>
      <c r="B25" s="192"/>
      <c r="C25" s="155">
        <v>0</v>
      </c>
      <c r="D25" s="155">
        <v>0</v>
      </c>
      <c r="E25" s="155">
        <v>0</v>
      </c>
      <c r="F25" s="155">
        <v>0</v>
      </c>
      <c r="G25" s="155">
        <v>0</v>
      </c>
      <c r="H25" s="155">
        <v>0</v>
      </c>
      <c r="I25" s="155">
        <v>0</v>
      </c>
    </row>
    <row r="26" spans="1:9" x14ac:dyDescent="0.25">
      <c r="A26" s="191" t="s">
        <v>140</v>
      </c>
      <c r="B26" s="192"/>
      <c r="C26" s="155">
        <v>0</v>
      </c>
      <c r="D26" s="155">
        <v>0</v>
      </c>
      <c r="E26" s="155">
        <v>0</v>
      </c>
      <c r="F26" s="155">
        <v>0</v>
      </c>
      <c r="G26" s="155">
        <v>0</v>
      </c>
      <c r="H26" s="155">
        <v>0</v>
      </c>
      <c r="I26" s="155">
        <v>0</v>
      </c>
    </row>
    <row r="27" spans="1:9" x14ac:dyDescent="0.25">
      <c r="A27" s="193"/>
      <c r="B27" s="194"/>
      <c r="C27" s="155"/>
      <c r="D27" s="155"/>
      <c r="E27" s="155"/>
      <c r="F27" s="155"/>
      <c r="G27" s="155"/>
      <c r="H27" s="155"/>
      <c r="I27" s="155"/>
    </row>
    <row r="28" spans="1:9" x14ac:dyDescent="0.25">
      <c r="A28" s="189" t="s">
        <v>141</v>
      </c>
      <c r="B28" s="190"/>
      <c r="C28" s="154">
        <v>0</v>
      </c>
      <c r="D28" s="154">
        <v>0</v>
      </c>
      <c r="E28" s="154">
        <v>0</v>
      </c>
      <c r="F28" s="154">
        <v>0</v>
      </c>
      <c r="G28" s="154">
        <v>0</v>
      </c>
      <c r="H28" s="154">
        <v>0</v>
      </c>
      <c r="I28" s="154">
        <v>0</v>
      </c>
    </row>
    <row r="29" spans="1:9" x14ac:dyDescent="0.25">
      <c r="A29" s="191" t="s">
        <v>142</v>
      </c>
      <c r="B29" s="192"/>
      <c r="C29" s="155">
        <v>0</v>
      </c>
      <c r="D29" s="155">
        <v>0</v>
      </c>
      <c r="E29" s="155">
        <v>0</v>
      </c>
      <c r="F29" s="155">
        <v>0</v>
      </c>
      <c r="G29" s="155">
        <v>0</v>
      </c>
      <c r="H29" s="155">
        <v>0</v>
      </c>
      <c r="I29" s="155">
        <v>0</v>
      </c>
    </row>
    <row r="30" spans="1:9" x14ac:dyDescent="0.25">
      <c r="A30" s="191" t="s">
        <v>143</v>
      </c>
      <c r="B30" s="192"/>
      <c r="C30" s="155">
        <v>0</v>
      </c>
      <c r="D30" s="155">
        <v>0</v>
      </c>
      <c r="E30" s="155">
        <v>0</v>
      </c>
      <c r="F30" s="155">
        <v>0</v>
      </c>
      <c r="G30" s="155">
        <v>0</v>
      </c>
      <c r="H30" s="155">
        <v>0</v>
      </c>
      <c r="I30" s="155">
        <v>0</v>
      </c>
    </row>
    <row r="31" spans="1:9" x14ac:dyDescent="0.25">
      <c r="A31" s="191" t="s">
        <v>144</v>
      </c>
      <c r="B31" s="192"/>
      <c r="C31" s="155">
        <v>0</v>
      </c>
      <c r="D31" s="155">
        <v>0</v>
      </c>
      <c r="E31" s="155">
        <v>0</v>
      </c>
      <c r="F31" s="155">
        <v>0</v>
      </c>
      <c r="G31" s="155">
        <v>0</v>
      </c>
      <c r="H31" s="155">
        <v>0</v>
      </c>
      <c r="I31" s="155">
        <v>0</v>
      </c>
    </row>
    <row r="32" spans="1:9" ht="15.75" thickBot="1" x14ac:dyDescent="0.3">
      <c r="A32" s="195"/>
      <c r="B32" s="196"/>
      <c r="C32" s="8"/>
      <c r="D32" s="8"/>
      <c r="E32" s="8"/>
      <c r="F32" s="8"/>
      <c r="G32" s="8"/>
      <c r="H32" s="8"/>
      <c r="I32" s="8"/>
    </row>
    <row r="34" spans="1:9" ht="40.5" customHeight="1" x14ac:dyDescent="0.25">
      <c r="A34" s="16">
        <v>1</v>
      </c>
      <c r="B34" s="183" t="s">
        <v>146</v>
      </c>
      <c r="C34" s="184"/>
      <c r="D34" s="184"/>
      <c r="E34" s="184"/>
      <c r="F34" s="184"/>
      <c r="G34" s="184"/>
      <c r="H34" s="184"/>
      <c r="I34" s="184"/>
    </row>
    <row r="35" spans="1:9" x14ac:dyDescent="0.25">
      <c r="A35" s="16">
        <v>2</v>
      </c>
      <c r="B35" s="183" t="s">
        <v>147</v>
      </c>
      <c r="C35" s="184"/>
      <c r="D35" s="184"/>
      <c r="E35" s="184"/>
      <c r="F35" s="184"/>
      <c r="G35" s="184"/>
      <c r="H35" s="184"/>
      <c r="I35" s="184"/>
    </row>
    <row r="36" spans="1:9" ht="15.75" thickBot="1" x14ac:dyDescent="0.3"/>
    <row r="37" spans="1:9" s="157" customFormat="1" ht="36.75" thickBot="1" x14ac:dyDescent="0.25">
      <c r="A37" s="176" t="s">
        <v>148</v>
      </c>
      <c r="B37" s="177"/>
      <c r="C37" s="158" t="s">
        <v>533</v>
      </c>
      <c r="D37" s="159" t="s">
        <v>534</v>
      </c>
      <c r="E37" s="159" t="s">
        <v>535</v>
      </c>
      <c r="F37" s="158" t="s">
        <v>149</v>
      </c>
      <c r="G37" s="159" t="s">
        <v>536</v>
      </c>
    </row>
    <row r="38" spans="1:9" x14ac:dyDescent="0.25">
      <c r="A38" s="185" t="s">
        <v>150</v>
      </c>
      <c r="B38" s="186"/>
      <c r="C38" s="1"/>
      <c r="D38" s="1"/>
      <c r="E38" s="1"/>
      <c r="F38" s="1"/>
      <c r="G38" s="1"/>
    </row>
    <row r="39" spans="1:9" ht="15.75" thickBot="1" x14ac:dyDescent="0.3">
      <c r="A39" s="187" t="s">
        <v>151</v>
      </c>
      <c r="B39" s="188"/>
      <c r="C39" s="160">
        <v>0</v>
      </c>
      <c r="D39" s="160">
        <v>0</v>
      </c>
      <c r="E39" s="160">
        <v>0</v>
      </c>
      <c r="F39" s="160">
        <v>0</v>
      </c>
      <c r="G39" s="160">
        <v>0</v>
      </c>
    </row>
    <row r="46" spans="1:9" x14ac:dyDescent="0.25">
      <c r="A46" s="164"/>
      <c r="B46" s="164"/>
      <c r="C46" s="164"/>
      <c r="D46" s="164"/>
      <c r="E46" s="164"/>
      <c r="F46" s="164"/>
      <c r="G46" s="208"/>
      <c r="H46" s="208"/>
      <c r="I46" s="208"/>
    </row>
    <row r="48" spans="1:9" x14ac:dyDescent="0.25">
      <c r="A48" s="182"/>
      <c r="B48" s="182"/>
      <c r="C48" s="182"/>
      <c r="D48" s="182"/>
      <c r="E48" s="182"/>
      <c r="F48" s="182"/>
      <c r="G48" s="182"/>
      <c r="H48" s="182"/>
      <c r="I48" s="182"/>
    </row>
    <row r="49" spans="1:9" x14ac:dyDescent="0.25">
      <c r="A49" s="182"/>
      <c r="B49" s="182"/>
      <c r="C49" s="182"/>
      <c r="D49" s="182"/>
      <c r="E49" s="182"/>
      <c r="F49" s="182"/>
      <c r="G49" s="182"/>
      <c r="H49" s="182"/>
      <c r="I49" s="182"/>
    </row>
    <row r="50" spans="1:9" x14ac:dyDescent="0.25">
      <c r="A50" s="182"/>
      <c r="B50" s="182"/>
      <c r="C50" s="182"/>
      <c r="D50" s="182"/>
      <c r="E50" s="182"/>
      <c r="F50" s="182"/>
      <c r="G50" s="182"/>
      <c r="H50" s="182"/>
      <c r="I50" s="182"/>
    </row>
    <row r="51" spans="1:9" x14ac:dyDescent="0.25">
      <c r="A51" s="182"/>
      <c r="B51" s="182"/>
      <c r="C51" s="182"/>
      <c r="D51" s="182"/>
      <c r="E51" s="182"/>
      <c r="F51" s="182"/>
      <c r="G51" s="182"/>
      <c r="H51" s="182"/>
      <c r="I51" s="182"/>
    </row>
    <row r="52" spans="1:9" x14ac:dyDescent="0.25">
      <c r="A52" s="148"/>
      <c r="B52" s="148"/>
      <c r="C52" s="148"/>
      <c r="D52" s="148"/>
      <c r="E52" s="148"/>
      <c r="F52" s="148"/>
      <c r="G52" s="148"/>
      <c r="H52" s="148"/>
      <c r="I52" s="148"/>
    </row>
    <row r="53" spans="1:9" x14ac:dyDescent="0.25">
      <c r="A53" s="148"/>
      <c r="B53" s="148"/>
      <c r="C53" s="148"/>
      <c r="D53" s="148"/>
      <c r="E53" s="148"/>
      <c r="F53" s="148"/>
      <c r="G53" s="148"/>
      <c r="H53" s="148"/>
      <c r="I53" s="148"/>
    </row>
    <row r="54" spans="1:9" x14ac:dyDescent="0.25">
      <c r="A54" s="148"/>
      <c r="B54" s="148"/>
      <c r="C54" s="148"/>
      <c r="D54" s="148"/>
      <c r="E54" s="148"/>
      <c r="F54" s="148"/>
      <c r="G54" s="148"/>
      <c r="H54" s="148"/>
      <c r="I54" s="148"/>
    </row>
    <row r="62" spans="1:9" x14ac:dyDescent="0.25">
      <c r="A62" s="182"/>
      <c r="B62" s="182"/>
      <c r="C62" s="182"/>
      <c r="D62" s="182"/>
      <c r="E62" s="182"/>
      <c r="F62" s="182"/>
      <c r="G62" s="182"/>
      <c r="H62" s="182"/>
      <c r="I62" s="182"/>
    </row>
  </sheetData>
  <mergeCells count="39">
    <mergeCell ref="A30:B30"/>
    <mergeCell ref="A31:B31"/>
    <mergeCell ref="A32:B32"/>
    <mergeCell ref="A21:B21"/>
    <mergeCell ref="A3:I3"/>
    <mergeCell ref="A4:I4"/>
    <mergeCell ref="A5:I5"/>
    <mergeCell ref="A6:I6"/>
    <mergeCell ref="A9:B9"/>
    <mergeCell ref="A10:B10"/>
    <mergeCell ref="A11:B11"/>
    <mergeCell ref="A15:B15"/>
    <mergeCell ref="A19:B19"/>
    <mergeCell ref="A62:I62"/>
    <mergeCell ref="B35:I35"/>
    <mergeCell ref="A38:B38"/>
    <mergeCell ref="A39:B39"/>
    <mergeCell ref="B34:I34"/>
    <mergeCell ref="A46:I46"/>
    <mergeCell ref="A48:I48"/>
    <mergeCell ref="A49:I49"/>
    <mergeCell ref="A50:I50"/>
    <mergeCell ref="A51:I51"/>
    <mergeCell ref="H7:H8"/>
    <mergeCell ref="I7:I8"/>
    <mergeCell ref="A37:B37"/>
    <mergeCell ref="A7:B8"/>
    <mergeCell ref="D7:D8"/>
    <mergeCell ref="E7:E8"/>
    <mergeCell ref="F7:F8"/>
    <mergeCell ref="G7:G8"/>
    <mergeCell ref="A22:B22"/>
    <mergeCell ref="A23:B23"/>
    <mergeCell ref="A24:B24"/>
    <mergeCell ref="A25:B25"/>
    <mergeCell ref="A26:B26"/>
    <mergeCell ref="A27:B27"/>
    <mergeCell ref="A28:B28"/>
    <mergeCell ref="A29:B29"/>
  </mergeCells>
  <printOptions horizontalCentered="1"/>
  <pageMargins left="0.35433070866141736" right="0.23622047244094491" top="0.47244094488188981" bottom="0.59055118110236227" header="0.31496062992125984" footer="0.31496062992125984"/>
  <pageSetup scale="66" orientation="portrait" r:id="rId1"/>
  <headerFooter>
    <oddFooter>&amp;CHoja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showGridLines="0" topLeftCell="A16" workbookViewId="0">
      <selection activeCell="B1" sqref="B1"/>
    </sheetView>
  </sheetViews>
  <sheetFormatPr baseColWidth="10" defaultColWidth="11" defaultRowHeight="12" x14ac:dyDescent="0.2"/>
  <cols>
    <col min="1" max="1" width="30" style="4" customWidth="1"/>
    <col min="2" max="6" width="11" style="4"/>
    <col min="7" max="7" width="15" style="4" customWidth="1"/>
    <col min="8" max="8" width="15.7109375" style="4" customWidth="1"/>
    <col min="9" max="10" width="11" style="4"/>
    <col min="11" max="11" width="12.42578125" style="4" customWidth="1"/>
    <col min="12" max="16384" width="11" style="4"/>
  </cols>
  <sheetData>
    <row r="1" spans="1:11" ht="12.75" x14ac:dyDescent="0.2">
      <c r="J1" s="81" t="s">
        <v>522</v>
      </c>
    </row>
    <row r="2" spans="1:11" ht="13.5" thickBot="1" x14ac:dyDescent="0.25">
      <c r="J2" s="81"/>
    </row>
    <row r="3" spans="1:11" x14ac:dyDescent="0.2">
      <c r="A3" s="197" t="str">
        <f>+'ADF-02'!A3:I3</f>
        <v>MUNICIPIO DE SAN VICENTE TANCUAYALAB, S.L.P.</v>
      </c>
      <c r="B3" s="198"/>
      <c r="C3" s="198"/>
      <c r="D3" s="198"/>
      <c r="E3" s="198"/>
      <c r="F3" s="198"/>
      <c r="G3" s="198"/>
      <c r="H3" s="198"/>
      <c r="I3" s="198"/>
      <c r="J3" s="198"/>
      <c r="K3" s="199"/>
    </row>
    <row r="4" spans="1:11" x14ac:dyDescent="0.2">
      <c r="A4" s="200" t="s">
        <v>152</v>
      </c>
      <c r="B4" s="201"/>
      <c r="C4" s="201"/>
      <c r="D4" s="201"/>
      <c r="E4" s="201"/>
      <c r="F4" s="201"/>
      <c r="G4" s="201"/>
      <c r="H4" s="201"/>
      <c r="I4" s="201"/>
      <c r="J4" s="201"/>
      <c r="K4" s="202"/>
    </row>
    <row r="5" spans="1:11" x14ac:dyDescent="0.2">
      <c r="A5" s="200" t="str">
        <f>+'ADF-02'!A5:I5</f>
        <v>Del 1 de enero al 31 de diciembre de 2020</v>
      </c>
      <c r="B5" s="201"/>
      <c r="C5" s="201"/>
      <c r="D5" s="201"/>
      <c r="E5" s="201"/>
      <c r="F5" s="201"/>
      <c r="G5" s="201"/>
      <c r="H5" s="201"/>
      <c r="I5" s="201"/>
      <c r="J5" s="201"/>
      <c r="K5" s="202"/>
    </row>
    <row r="6" spans="1:11" ht="12.75" thickBot="1" x14ac:dyDescent="0.25">
      <c r="A6" s="203" t="s">
        <v>1</v>
      </c>
      <c r="B6" s="204"/>
      <c r="C6" s="204"/>
      <c r="D6" s="204"/>
      <c r="E6" s="204"/>
      <c r="F6" s="204"/>
      <c r="G6" s="204"/>
      <c r="H6" s="204"/>
      <c r="I6" s="204"/>
      <c r="J6" s="204"/>
      <c r="K6" s="205"/>
    </row>
    <row r="7" spans="1:11" s="23" customFormat="1" ht="96.75" thickBot="1" x14ac:dyDescent="0.3">
      <c r="A7" s="21" t="s">
        <v>153</v>
      </c>
      <c r="B7" s="22" t="s">
        <v>154</v>
      </c>
      <c r="C7" s="22" t="s">
        <v>155</v>
      </c>
      <c r="D7" s="22" t="s">
        <v>156</v>
      </c>
      <c r="E7" s="22" t="s">
        <v>157</v>
      </c>
      <c r="F7" s="22" t="s">
        <v>158</v>
      </c>
      <c r="G7" s="22" t="s">
        <v>159</v>
      </c>
      <c r="H7" s="22" t="s">
        <v>160</v>
      </c>
      <c r="I7" s="147" t="s">
        <v>541</v>
      </c>
      <c r="J7" s="147" t="s">
        <v>542</v>
      </c>
      <c r="K7" s="147" t="s">
        <v>543</v>
      </c>
    </row>
    <row r="8" spans="1:11" x14ac:dyDescent="0.2">
      <c r="A8" s="5"/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1:11" ht="24" x14ac:dyDescent="0.2">
      <c r="A9" s="18" t="s">
        <v>161</v>
      </c>
      <c r="B9" s="154">
        <v>0</v>
      </c>
      <c r="C9" s="154">
        <v>0</v>
      </c>
      <c r="D9" s="154">
        <v>0</v>
      </c>
      <c r="E9" s="154">
        <v>0</v>
      </c>
      <c r="F9" s="154">
        <v>0</v>
      </c>
      <c r="G9" s="154">
        <v>0</v>
      </c>
      <c r="H9" s="154">
        <v>0</v>
      </c>
      <c r="I9" s="154">
        <v>0</v>
      </c>
      <c r="J9" s="154">
        <v>0</v>
      </c>
      <c r="K9" s="154">
        <v>0</v>
      </c>
    </row>
    <row r="10" spans="1:11" x14ac:dyDescent="0.2">
      <c r="A10" s="19" t="s">
        <v>162</v>
      </c>
      <c r="B10" s="155">
        <v>0</v>
      </c>
      <c r="C10" s="155">
        <v>0</v>
      </c>
      <c r="D10" s="155">
        <v>0</v>
      </c>
      <c r="E10" s="155">
        <v>0</v>
      </c>
      <c r="F10" s="155">
        <v>0</v>
      </c>
      <c r="G10" s="155">
        <v>0</v>
      </c>
      <c r="H10" s="155">
        <v>0</v>
      </c>
      <c r="I10" s="155">
        <v>0</v>
      </c>
      <c r="J10" s="155">
        <v>0</v>
      </c>
      <c r="K10" s="155">
        <v>0</v>
      </c>
    </row>
    <row r="11" spans="1:11" x14ac:dyDescent="0.2">
      <c r="A11" s="19" t="s">
        <v>163</v>
      </c>
      <c r="B11" s="155">
        <v>0</v>
      </c>
      <c r="C11" s="155">
        <v>0</v>
      </c>
      <c r="D11" s="155">
        <v>0</v>
      </c>
      <c r="E11" s="155">
        <v>0</v>
      </c>
      <c r="F11" s="155">
        <v>0</v>
      </c>
      <c r="G11" s="155">
        <v>0</v>
      </c>
      <c r="H11" s="155">
        <v>0</v>
      </c>
      <c r="I11" s="155">
        <v>0</v>
      </c>
      <c r="J11" s="155">
        <v>0</v>
      </c>
      <c r="K11" s="155">
        <v>0</v>
      </c>
    </row>
    <row r="12" spans="1:11" x14ac:dyDescent="0.2">
      <c r="A12" s="19" t="s">
        <v>164</v>
      </c>
      <c r="B12" s="155">
        <v>0</v>
      </c>
      <c r="C12" s="155">
        <v>0</v>
      </c>
      <c r="D12" s="155">
        <v>0</v>
      </c>
      <c r="E12" s="155">
        <v>0</v>
      </c>
      <c r="F12" s="155">
        <v>0</v>
      </c>
      <c r="G12" s="155">
        <v>0</v>
      </c>
      <c r="H12" s="155">
        <v>0</v>
      </c>
      <c r="I12" s="155">
        <v>0</v>
      </c>
      <c r="J12" s="155">
        <v>0</v>
      </c>
      <c r="K12" s="155">
        <v>0</v>
      </c>
    </row>
    <row r="13" spans="1:11" x14ac:dyDescent="0.2">
      <c r="A13" s="19" t="s">
        <v>165</v>
      </c>
      <c r="B13" s="155">
        <v>0</v>
      </c>
      <c r="C13" s="155">
        <v>0</v>
      </c>
      <c r="D13" s="155">
        <v>0</v>
      </c>
      <c r="E13" s="155">
        <v>0</v>
      </c>
      <c r="F13" s="155">
        <v>0</v>
      </c>
      <c r="G13" s="155">
        <v>0</v>
      </c>
      <c r="H13" s="155">
        <v>0</v>
      </c>
      <c r="I13" s="155">
        <v>0</v>
      </c>
      <c r="J13" s="155">
        <v>0</v>
      </c>
      <c r="K13" s="155">
        <v>0</v>
      </c>
    </row>
    <row r="14" spans="1:11" x14ac:dyDescent="0.2">
      <c r="A14" s="7"/>
      <c r="B14" s="154"/>
      <c r="C14" s="154"/>
      <c r="D14" s="154"/>
      <c r="E14" s="154"/>
      <c r="F14" s="154"/>
      <c r="G14" s="154"/>
      <c r="H14" s="154"/>
      <c r="I14" s="154"/>
      <c r="J14" s="154"/>
      <c r="K14" s="154"/>
    </row>
    <row r="15" spans="1:11" x14ac:dyDescent="0.2">
      <c r="A15" s="18" t="s">
        <v>166</v>
      </c>
      <c r="B15" s="154">
        <v>0</v>
      </c>
      <c r="C15" s="154">
        <v>0</v>
      </c>
      <c r="D15" s="154">
        <v>0</v>
      </c>
      <c r="E15" s="154">
        <v>0</v>
      </c>
      <c r="F15" s="154">
        <v>0</v>
      </c>
      <c r="G15" s="154">
        <v>0</v>
      </c>
      <c r="H15" s="154">
        <v>0</v>
      </c>
      <c r="I15" s="154">
        <v>0</v>
      </c>
      <c r="J15" s="154">
        <v>0</v>
      </c>
      <c r="K15" s="154">
        <v>0</v>
      </c>
    </row>
    <row r="16" spans="1:11" x14ac:dyDescent="0.2">
      <c r="A16" s="19" t="s">
        <v>167</v>
      </c>
      <c r="B16" s="155">
        <v>0</v>
      </c>
      <c r="C16" s="155">
        <v>0</v>
      </c>
      <c r="D16" s="155">
        <v>0</v>
      </c>
      <c r="E16" s="155">
        <v>0</v>
      </c>
      <c r="F16" s="155">
        <v>0</v>
      </c>
      <c r="G16" s="155">
        <v>0</v>
      </c>
      <c r="H16" s="155">
        <v>0</v>
      </c>
      <c r="I16" s="155">
        <v>0</v>
      </c>
      <c r="J16" s="155">
        <v>0</v>
      </c>
      <c r="K16" s="155">
        <v>0</v>
      </c>
    </row>
    <row r="17" spans="1:11" x14ac:dyDescent="0.2">
      <c r="A17" s="19" t="s">
        <v>168</v>
      </c>
      <c r="B17" s="155">
        <v>0</v>
      </c>
      <c r="C17" s="155">
        <v>0</v>
      </c>
      <c r="D17" s="155">
        <v>0</v>
      </c>
      <c r="E17" s="155">
        <v>0</v>
      </c>
      <c r="F17" s="155">
        <v>0</v>
      </c>
      <c r="G17" s="155">
        <v>0</v>
      </c>
      <c r="H17" s="155">
        <v>0</v>
      </c>
      <c r="I17" s="155">
        <v>0</v>
      </c>
      <c r="J17" s="155">
        <v>0</v>
      </c>
      <c r="K17" s="155">
        <v>0</v>
      </c>
    </row>
    <row r="18" spans="1:11" x14ac:dyDescent="0.2">
      <c r="A18" s="19" t="s">
        <v>169</v>
      </c>
      <c r="B18" s="155">
        <v>0</v>
      </c>
      <c r="C18" s="155">
        <v>0</v>
      </c>
      <c r="D18" s="155">
        <v>0</v>
      </c>
      <c r="E18" s="155">
        <v>0</v>
      </c>
      <c r="F18" s="155">
        <v>0</v>
      </c>
      <c r="G18" s="155">
        <v>0</v>
      </c>
      <c r="H18" s="155">
        <v>0</v>
      </c>
      <c r="I18" s="155">
        <v>0</v>
      </c>
      <c r="J18" s="155">
        <v>0</v>
      </c>
      <c r="K18" s="155">
        <v>0</v>
      </c>
    </row>
    <row r="19" spans="1:11" x14ac:dyDescent="0.2">
      <c r="A19" s="19" t="s">
        <v>170</v>
      </c>
      <c r="B19" s="155">
        <v>0</v>
      </c>
      <c r="C19" s="155">
        <v>0</v>
      </c>
      <c r="D19" s="155">
        <v>0</v>
      </c>
      <c r="E19" s="155">
        <v>0</v>
      </c>
      <c r="F19" s="155">
        <v>0</v>
      </c>
      <c r="G19" s="155">
        <v>0</v>
      </c>
      <c r="H19" s="155">
        <v>0</v>
      </c>
      <c r="I19" s="155">
        <v>0</v>
      </c>
      <c r="J19" s="155">
        <v>0</v>
      </c>
      <c r="K19" s="155">
        <v>0</v>
      </c>
    </row>
    <row r="20" spans="1:11" x14ac:dyDescent="0.2">
      <c r="A20" s="7"/>
      <c r="B20" s="154"/>
      <c r="C20" s="154"/>
      <c r="D20" s="154"/>
      <c r="E20" s="154"/>
      <c r="F20" s="154"/>
      <c r="G20" s="154"/>
      <c r="H20" s="154"/>
      <c r="I20" s="154"/>
      <c r="J20" s="154"/>
      <c r="K20" s="154"/>
    </row>
    <row r="21" spans="1:11" ht="24" x14ac:dyDescent="0.2">
      <c r="A21" s="18" t="s">
        <v>171</v>
      </c>
      <c r="B21" s="154">
        <v>0</v>
      </c>
      <c r="C21" s="154">
        <v>0</v>
      </c>
      <c r="D21" s="154">
        <v>0</v>
      </c>
      <c r="E21" s="154">
        <v>0</v>
      </c>
      <c r="F21" s="154">
        <v>0</v>
      </c>
      <c r="G21" s="154">
        <v>0</v>
      </c>
      <c r="H21" s="154">
        <v>0</v>
      </c>
      <c r="I21" s="154">
        <v>0</v>
      </c>
      <c r="J21" s="154">
        <v>0</v>
      </c>
      <c r="K21" s="154">
        <v>0</v>
      </c>
    </row>
    <row r="22" spans="1:11" ht="12.75" thickBot="1" x14ac:dyDescent="0.25">
      <c r="A22" s="9"/>
      <c r="B22" s="20"/>
      <c r="C22" s="20"/>
      <c r="D22" s="20"/>
      <c r="E22" s="20"/>
      <c r="F22" s="20"/>
      <c r="G22" s="20"/>
      <c r="H22" s="20"/>
      <c r="I22" s="20"/>
      <c r="J22" s="20"/>
      <c r="K22" s="20"/>
    </row>
    <row r="24" spans="1:11" x14ac:dyDescent="0.2">
      <c r="A24" s="407" t="s">
        <v>550</v>
      </c>
      <c r="B24" s="407"/>
      <c r="C24" s="407"/>
      <c r="D24" s="407"/>
      <c r="E24" s="407"/>
      <c r="F24" s="407"/>
      <c r="G24" s="407"/>
      <c r="H24" s="407"/>
      <c r="I24" s="407"/>
      <c r="J24" s="407"/>
      <c r="K24" s="407"/>
    </row>
    <row r="30" spans="1:11" ht="15" x14ac:dyDescent="0.25">
      <c r="A30" s="164"/>
      <c r="B30" s="164"/>
      <c r="C30" s="164"/>
      <c r="D30" s="164"/>
      <c r="E30" s="164"/>
      <c r="F30" s="164"/>
      <c r="G30" s="208"/>
      <c r="H30" s="208"/>
      <c r="I30" s="208"/>
      <c r="J30" s="208"/>
      <c r="K30" s="208"/>
    </row>
  </sheetData>
  <mergeCells count="6">
    <mergeCell ref="A3:K3"/>
    <mergeCell ref="A4:K4"/>
    <mergeCell ref="A5:K5"/>
    <mergeCell ref="A6:K6"/>
    <mergeCell ref="A30:K30"/>
    <mergeCell ref="A24:K24"/>
  </mergeCells>
  <printOptions horizontalCentered="1"/>
  <pageMargins left="0.47244094488188981" right="0.55118110236220474" top="0.74803149606299213" bottom="0.74803149606299213" header="0.31496062992125984" footer="0.31496062992125984"/>
  <pageSetup scale="76" orientation="landscape" r:id="rId1"/>
  <headerFooter>
    <oddFooter>&amp;CHoja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1"/>
  <sheetViews>
    <sheetView showGridLines="0" workbookViewId="0">
      <pane ySplit="6" topLeftCell="A76" activePane="bottomLeft" state="frozen"/>
      <selection pane="bottomLeft" activeCell="C64" sqref="C64"/>
    </sheetView>
  </sheetViews>
  <sheetFormatPr baseColWidth="10" defaultColWidth="11" defaultRowHeight="12" x14ac:dyDescent="0.2"/>
  <cols>
    <col min="1" max="1" width="14" style="4" customWidth="1"/>
    <col min="2" max="2" width="81.140625" style="4" customWidth="1"/>
    <col min="3" max="3" width="14.140625" style="4" customWidth="1"/>
    <col min="4" max="16384" width="11" style="4"/>
  </cols>
  <sheetData>
    <row r="1" spans="1:7" ht="12.75" x14ac:dyDescent="0.2">
      <c r="D1" s="81" t="s">
        <v>523</v>
      </c>
    </row>
    <row r="2" spans="1:7" ht="13.5" thickBot="1" x14ac:dyDescent="0.25">
      <c r="D2" s="81"/>
    </row>
    <row r="3" spans="1:7" x14ac:dyDescent="0.2">
      <c r="A3" s="197" t="str">
        <f>+'ADF-03'!A3:K3</f>
        <v>MUNICIPIO DE SAN VICENTE TANCUAYALAB, S.L.P.</v>
      </c>
      <c r="B3" s="198"/>
      <c r="C3" s="198"/>
      <c r="D3" s="198"/>
      <c r="E3" s="199"/>
    </row>
    <row r="4" spans="1:7" x14ac:dyDescent="0.2">
      <c r="A4" s="229" t="s">
        <v>172</v>
      </c>
      <c r="B4" s="230"/>
      <c r="C4" s="230"/>
      <c r="D4" s="230"/>
      <c r="E4" s="231"/>
    </row>
    <row r="5" spans="1:7" x14ac:dyDescent="0.2">
      <c r="A5" s="229" t="str">
        <f>+'ADF-03'!A5:K5</f>
        <v>Del 1 de enero al 31 de diciembre de 2020</v>
      </c>
      <c r="B5" s="230"/>
      <c r="C5" s="230"/>
      <c r="D5" s="230"/>
      <c r="E5" s="231"/>
    </row>
    <row r="6" spans="1:7" ht="12.75" thickBot="1" x14ac:dyDescent="0.25">
      <c r="A6" s="232" t="s">
        <v>1</v>
      </c>
      <c r="B6" s="233"/>
      <c r="C6" s="233"/>
      <c r="D6" s="233"/>
      <c r="E6" s="234"/>
    </row>
    <row r="7" spans="1:7" ht="12.75" thickBot="1" x14ac:dyDescent="0.25"/>
    <row r="8" spans="1:7" x14ac:dyDescent="0.2">
      <c r="A8" s="225" t="s">
        <v>2</v>
      </c>
      <c r="B8" s="226"/>
      <c r="C8" s="17" t="s">
        <v>173</v>
      </c>
      <c r="D8" s="217" t="s">
        <v>175</v>
      </c>
      <c r="E8" s="17" t="s">
        <v>176</v>
      </c>
    </row>
    <row r="9" spans="1:7" ht="24.75" thickBot="1" x14ac:dyDescent="0.25">
      <c r="A9" s="227"/>
      <c r="B9" s="228"/>
      <c r="C9" s="13" t="s">
        <v>174</v>
      </c>
      <c r="D9" s="218"/>
      <c r="E9" s="13" t="s">
        <v>177</v>
      </c>
    </row>
    <row r="10" spans="1:7" x14ac:dyDescent="0.2">
      <c r="A10" s="24"/>
      <c r="B10" s="25"/>
      <c r="C10" s="25"/>
      <c r="D10" s="25"/>
      <c r="E10" s="25"/>
    </row>
    <row r="11" spans="1:7" x14ac:dyDescent="0.2">
      <c r="A11" s="24"/>
      <c r="B11" s="26" t="s">
        <v>178</v>
      </c>
      <c r="C11" s="338">
        <f>SUM(C12:C14)</f>
        <v>100779083.11</v>
      </c>
      <c r="D11" s="338">
        <f>SUM(D12:D14)</f>
        <v>70025900.680000007</v>
      </c>
      <c r="E11" s="338">
        <f>SUM(E12:E14)</f>
        <v>70025900.680000007</v>
      </c>
    </row>
    <row r="12" spans="1:7" x14ac:dyDescent="0.2">
      <c r="A12" s="24"/>
      <c r="B12" s="27" t="s">
        <v>179</v>
      </c>
      <c r="C12" s="339">
        <f>+'ADF-05'!D42</f>
        <v>36530834.109999999</v>
      </c>
      <c r="D12" s="339">
        <f>+'ADF-05'!G42</f>
        <v>30578292.73</v>
      </c>
      <c r="E12" s="339">
        <f>+'ADF-05'!H42</f>
        <v>30578292.73</v>
      </c>
      <c r="G12" s="153"/>
    </row>
    <row r="13" spans="1:7" x14ac:dyDescent="0.2">
      <c r="A13" s="24"/>
      <c r="B13" s="27" t="s">
        <v>180</v>
      </c>
      <c r="C13" s="339">
        <f>+'ADF-05'!D67</f>
        <v>64248249</v>
      </c>
      <c r="D13" s="339">
        <f>+'ADF-05'!G67</f>
        <v>39447607.950000003</v>
      </c>
      <c r="E13" s="339">
        <f>+'ADF-05'!H67</f>
        <v>39447607.950000003</v>
      </c>
    </row>
    <row r="14" spans="1:7" x14ac:dyDescent="0.2">
      <c r="A14" s="24"/>
      <c r="B14" s="27" t="s">
        <v>181</v>
      </c>
      <c r="C14" s="339">
        <f>+C55+C72</f>
        <v>0</v>
      </c>
      <c r="D14" s="339">
        <f>+D55+D72</f>
        <v>0</v>
      </c>
      <c r="E14" s="339">
        <f>+E55+E72</f>
        <v>0</v>
      </c>
    </row>
    <row r="15" spans="1:7" x14ac:dyDescent="0.2">
      <c r="A15" s="24"/>
      <c r="B15" s="25"/>
      <c r="C15" s="339"/>
      <c r="D15" s="339"/>
      <c r="E15" s="339"/>
    </row>
    <row r="16" spans="1:7" ht="13.5" x14ac:dyDescent="0.2">
      <c r="A16" s="28"/>
      <c r="B16" s="26" t="s">
        <v>190</v>
      </c>
      <c r="C16" s="338">
        <f>SUM(C17:C18)</f>
        <v>100779083.11</v>
      </c>
      <c r="D16" s="338">
        <f>SUM(D17:D18)</f>
        <v>67807077.799999997</v>
      </c>
      <c r="E16" s="338">
        <f>SUM(E17:E18)</f>
        <v>67587667.799999997</v>
      </c>
    </row>
    <row r="17" spans="1:5" x14ac:dyDescent="0.2">
      <c r="A17" s="24"/>
      <c r="B17" s="27" t="s">
        <v>182</v>
      </c>
      <c r="C17" s="339">
        <f>+'ADF-06'!C10</f>
        <v>35117976.439999998</v>
      </c>
      <c r="D17" s="339">
        <f>+'ADF-06'!F10</f>
        <v>28642796.360000003</v>
      </c>
      <c r="E17" s="339">
        <f>+'ADF-06'!G10</f>
        <v>28423386.360000003</v>
      </c>
    </row>
    <row r="18" spans="1:5" x14ac:dyDescent="0.2">
      <c r="A18" s="24"/>
      <c r="B18" s="27" t="s">
        <v>183</v>
      </c>
      <c r="C18" s="339">
        <f>+'ADF-06'!C86</f>
        <v>65661106.670000002</v>
      </c>
      <c r="D18" s="339">
        <f>+'ADF-06'!F86</f>
        <v>39164281.439999998</v>
      </c>
      <c r="E18" s="339">
        <f>+'ADF-06'!G86</f>
        <v>39164281.439999998</v>
      </c>
    </row>
    <row r="19" spans="1:5" x14ac:dyDescent="0.2">
      <c r="A19" s="24"/>
      <c r="B19" s="25"/>
      <c r="C19" s="339"/>
      <c r="D19" s="339"/>
      <c r="E19" s="339"/>
    </row>
    <row r="20" spans="1:5" x14ac:dyDescent="0.2">
      <c r="A20" s="24"/>
      <c r="B20" s="26" t="s">
        <v>184</v>
      </c>
      <c r="C20" s="340"/>
      <c r="D20" s="338">
        <f>+D21+D22</f>
        <v>0</v>
      </c>
      <c r="E20" s="338">
        <f>+E21+E22</f>
        <v>0</v>
      </c>
    </row>
    <row r="21" spans="1:5" x14ac:dyDescent="0.2">
      <c r="A21" s="24"/>
      <c r="B21" s="27" t="s">
        <v>185</v>
      </c>
      <c r="C21" s="340"/>
      <c r="D21" s="339">
        <v>0</v>
      </c>
      <c r="E21" s="339">
        <v>0</v>
      </c>
    </row>
    <row r="22" spans="1:5" x14ac:dyDescent="0.2">
      <c r="A22" s="24"/>
      <c r="B22" s="27" t="s">
        <v>186</v>
      </c>
      <c r="C22" s="340"/>
      <c r="D22" s="339">
        <v>0</v>
      </c>
      <c r="E22" s="339">
        <v>0</v>
      </c>
    </row>
    <row r="23" spans="1:5" x14ac:dyDescent="0.2">
      <c r="A23" s="24"/>
      <c r="B23" s="25"/>
      <c r="C23" s="339"/>
      <c r="D23" s="339"/>
      <c r="E23" s="339"/>
    </row>
    <row r="24" spans="1:5" x14ac:dyDescent="0.2">
      <c r="A24" s="24"/>
      <c r="B24" s="26" t="s">
        <v>187</v>
      </c>
      <c r="C24" s="338">
        <f>+C11+C20-C16</f>
        <v>0</v>
      </c>
      <c r="D24" s="338">
        <f>+D11+D20-D16</f>
        <v>2218822.8800000101</v>
      </c>
      <c r="E24" s="338">
        <f>+E11+E20-E16</f>
        <v>2438232.8800000101</v>
      </c>
    </row>
    <row r="25" spans="1:5" x14ac:dyDescent="0.2">
      <c r="A25" s="24"/>
      <c r="B25" s="26" t="s">
        <v>188</v>
      </c>
      <c r="C25" s="338">
        <f>+C24-C14</f>
        <v>0</v>
      </c>
      <c r="D25" s="338">
        <f>+D24-D14</f>
        <v>2218822.8800000101</v>
      </c>
      <c r="E25" s="338">
        <f>+E24-E14</f>
        <v>2438232.8800000101</v>
      </c>
    </row>
    <row r="26" spans="1:5" ht="24" x14ac:dyDescent="0.2">
      <c r="A26" s="24"/>
      <c r="B26" s="26" t="s">
        <v>189</v>
      </c>
      <c r="C26" s="338">
        <f>+C25-C20</f>
        <v>0</v>
      </c>
      <c r="D26" s="338">
        <f>+D25-D20</f>
        <v>2218822.8800000101</v>
      </c>
      <c r="E26" s="338">
        <f>+E25-E20</f>
        <v>2438232.8800000101</v>
      </c>
    </row>
    <row r="27" spans="1:5" ht="12.75" thickBot="1" x14ac:dyDescent="0.25">
      <c r="A27" s="29"/>
      <c r="B27" s="30"/>
      <c r="C27" s="341"/>
      <c r="D27" s="341"/>
      <c r="E27" s="341"/>
    </row>
    <row r="28" spans="1:5" ht="12.75" thickBot="1" x14ac:dyDescent="0.25">
      <c r="C28" s="342"/>
      <c r="D28" s="342"/>
      <c r="E28" s="342"/>
    </row>
    <row r="29" spans="1:5" ht="12.75" thickBot="1" x14ac:dyDescent="0.25">
      <c r="A29" s="223" t="s">
        <v>191</v>
      </c>
      <c r="B29" s="224"/>
      <c r="C29" s="343" t="s">
        <v>192</v>
      </c>
      <c r="D29" s="343" t="s">
        <v>175</v>
      </c>
      <c r="E29" s="343" t="s">
        <v>193</v>
      </c>
    </row>
    <row r="30" spans="1:5" x14ac:dyDescent="0.2">
      <c r="A30" s="24"/>
      <c r="B30" s="25"/>
      <c r="C30" s="339"/>
      <c r="D30" s="339"/>
      <c r="E30" s="339"/>
    </row>
    <row r="31" spans="1:5" x14ac:dyDescent="0.2">
      <c r="A31" s="28"/>
      <c r="B31" s="26" t="s">
        <v>194</v>
      </c>
      <c r="C31" s="338">
        <f>+C32+C33</f>
        <v>0</v>
      </c>
      <c r="D31" s="338">
        <f>+D32+D33</f>
        <v>0</v>
      </c>
      <c r="E31" s="338">
        <f>+E32+E33</f>
        <v>0</v>
      </c>
    </row>
    <row r="32" spans="1:5" x14ac:dyDescent="0.2">
      <c r="A32" s="24"/>
      <c r="B32" s="32" t="s">
        <v>195</v>
      </c>
      <c r="C32" s="339">
        <v>0</v>
      </c>
      <c r="D32" s="339">
        <v>0</v>
      </c>
      <c r="E32" s="339">
        <v>0</v>
      </c>
    </row>
    <row r="33" spans="1:5" x14ac:dyDescent="0.2">
      <c r="A33" s="24"/>
      <c r="B33" s="32" t="s">
        <v>196</v>
      </c>
      <c r="C33" s="339">
        <v>0</v>
      </c>
      <c r="D33" s="339">
        <v>0</v>
      </c>
      <c r="E33" s="339">
        <v>0</v>
      </c>
    </row>
    <row r="34" spans="1:5" x14ac:dyDescent="0.2">
      <c r="A34" s="24"/>
      <c r="B34" s="25"/>
      <c r="C34" s="339"/>
      <c r="D34" s="339"/>
      <c r="E34" s="339"/>
    </row>
    <row r="35" spans="1:5" x14ac:dyDescent="0.2">
      <c r="A35" s="28"/>
      <c r="B35" s="26" t="s">
        <v>197</v>
      </c>
      <c r="C35" s="338">
        <f>+C26+C31</f>
        <v>0</v>
      </c>
      <c r="D35" s="338">
        <f>+D26+D31</f>
        <v>2218822.8800000101</v>
      </c>
      <c r="E35" s="338">
        <f>+E26+E31</f>
        <v>2438232.8800000101</v>
      </c>
    </row>
    <row r="36" spans="1:5" ht="12.75" thickBot="1" x14ac:dyDescent="0.25">
      <c r="A36" s="29"/>
      <c r="B36" s="30"/>
      <c r="C36" s="341"/>
      <c r="D36" s="341"/>
      <c r="E36" s="341"/>
    </row>
    <row r="37" spans="1:5" ht="12.75" thickBot="1" x14ac:dyDescent="0.25">
      <c r="C37" s="342"/>
      <c r="D37" s="342"/>
      <c r="E37" s="342"/>
    </row>
    <row r="38" spans="1:5" ht="12" customHeight="1" x14ac:dyDescent="0.2">
      <c r="A38" s="209" t="s">
        <v>191</v>
      </c>
      <c r="B38" s="210"/>
      <c r="C38" s="344" t="s">
        <v>198</v>
      </c>
      <c r="D38" s="345" t="s">
        <v>175</v>
      </c>
      <c r="E38" s="346" t="s">
        <v>176</v>
      </c>
    </row>
    <row r="39" spans="1:5" ht="12.75" thickBot="1" x14ac:dyDescent="0.25">
      <c r="A39" s="211"/>
      <c r="B39" s="212"/>
      <c r="C39" s="347"/>
      <c r="D39" s="348"/>
      <c r="E39" s="349" t="s">
        <v>193</v>
      </c>
    </row>
    <row r="40" spans="1:5" x14ac:dyDescent="0.2">
      <c r="A40" s="34"/>
      <c r="B40" s="35"/>
      <c r="C40" s="350"/>
      <c r="D40" s="350"/>
      <c r="E40" s="350"/>
    </row>
    <row r="41" spans="1:5" x14ac:dyDescent="0.2">
      <c r="A41" s="36"/>
      <c r="B41" s="37" t="s">
        <v>199</v>
      </c>
      <c r="C41" s="351">
        <f>SUM(C42:C43)</f>
        <v>0</v>
      </c>
      <c r="D41" s="351">
        <f>SUM(D42:D43)</f>
        <v>0</v>
      </c>
      <c r="E41" s="351">
        <f>SUM(E42:E43)</f>
        <v>0</v>
      </c>
    </row>
    <row r="42" spans="1:5" x14ac:dyDescent="0.2">
      <c r="A42" s="34"/>
      <c r="B42" s="38" t="s">
        <v>200</v>
      </c>
      <c r="C42" s="350">
        <v>0</v>
      </c>
      <c r="D42" s="350">
        <v>0</v>
      </c>
      <c r="E42" s="350">
        <v>0</v>
      </c>
    </row>
    <row r="43" spans="1:5" x14ac:dyDescent="0.2">
      <c r="A43" s="34"/>
      <c r="B43" s="38" t="s">
        <v>201</v>
      </c>
      <c r="C43" s="350">
        <v>0</v>
      </c>
      <c r="D43" s="350">
        <v>0</v>
      </c>
      <c r="E43" s="350">
        <v>0</v>
      </c>
    </row>
    <row r="44" spans="1:5" x14ac:dyDescent="0.2">
      <c r="A44" s="36"/>
      <c r="B44" s="37" t="s">
        <v>202</v>
      </c>
      <c r="C44" s="351">
        <f>SUM(C45:C46)</f>
        <v>0</v>
      </c>
      <c r="D44" s="351">
        <f>SUM(D45:D46)</f>
        <v>0</v>
      </c>
      <c r="E44" s="351">
        <f>SUM(E45:E46)</f>
        <v>0</v>
      </c>
    </row>
    <row r="45" spans="1:5" x14ac:dyDescent="0.2">
      <c r="A45" s="34"/>
      <c r="B45" s="38" t="s">
        <v>203</v>
      </c>
      <c r="C45" s="350">
        <v>0</v>
      </c>
      <c r="D45" s="350">
        <v>0</v>
      </c>
      <c r="E45" s="350">
        <v>0</v>
      </c>
    </row>
    <row r="46" spans="1:5" x14ac:dyDescent="0.2">
      <c r="A46" s="34"/>
      <c r="B46" s="38" t="s">
        <v>204</v>
      </c>
      <c r="C46" s="350">
        <v>0</v>
      </c>
      <c r="D46" s="350">
        <v>0</v>
      </c>
      <c r="E46" s="350">
        <v>0</v>
      </c>
    </row>
    <row r="47" spans="1:5" x14ac:dyDescent="0.2">
      <c r="A47" s="34"/>
      <c r="B47" s="35"/>
      <c r="C47" s="350"/>
      <c r="D47" s="350"/>
      <c r="E47" s="350"/>
    </row>
    <row r="48" spans="1:5" x14ac:dyDescent="0.2">
      <c r="A48" s="219"/>
      <c r="B48" s="221" t="s">
        <v>205</v>
      </c>
      <c r="C48" s="352">
        <f>+C41-C44</f>
        <v>0</v>
      </c>
      <c r="D48" s="352">
        <f>+D41-D44</f>
        <v>0</v>
      </c>
      <c r="E48" s="352">
        <f>+E41-E44</f>
        <v>0</v>
      </c>
    </row>
    <row r="49" spans="1:5" ht="12.75" thickBot="1" x14ac:dyDescent="0.25">
      <c r="A49" s="220"/>
      <c r="B49" s="222"/>
      <c r="C49" s="353"/>
      <c r="D49" s="353"/>
      <c r="E49" s="353"/>
    </row>
    <row r="50" spans="1:5" ht="12.75" thickBot="1" x14ac:dyDescent="0.25">
      <c r="C50" s="342"/>
      <c r="D50" s="342"/>
      <c r="E50" s="342"/>
    </row>
    <row r="51" spans="1:5" x14ac:dyDescent="0.2">
      <c r="A51" s="209" t="s">
        <v>191</v>
      </c>
      <c r="B51" s="210"/>
      <c r="C51" s="346" t="s">
        <v>173</v>
      </c>
      <c r="D51" s="345" t="s">
        <v>175</v>
      </c>
      <c r="E51" s="346" t="s">
        <v>176</v>
      </c>
    </row>
    <row r="52" spans="1:5" ht="12.75" thickBot="1" x14ac:dyDescent="0.25">
      <c r="A52" s="211"/>
      <c r="B52" s="212"/>
      <c r="C52" s="349" t="s">
        <v>192</v>
      </c>
      <c r="D52" s="348"/>
      <c r="E52" s="349" t="s">
        <v>193</v>
      </c>
    </row>
    <row r="53" spans="1:5" x14ac:dyDescent="0.2">
      <c r="A53" s="215"/>
      <c r="B53" s="216"/>
      <c r="C53" s="350"/>
      <c r="D53" s="350"/>
      <c r="E53" s="354"/>
    </row>
    <row r="54" spans="1:5" x14ac:dyDescent="0.2">
      <c r="A54" s="34"/>
      <c r="B54" s="39" t="s">
        <v>206</v>
      </c>
      <c r="C54" s="350">
        <f>+C12</f>
        <v>36530834.109999999</v>
      </c>
      <c r="D54" s="350">
        <f>+D12</f>
        <v>30578292.73</v>
      </c>
      <c r="E54" s="350">
        <f>+E12</f>
        <v>30578292.73</v>
      </c>
    </row>
    <row r="55" spans="1:5" x14ac:dyDescent="0.2">
      <c r="A55" s="34"/>
      <c r="B55" s="39" t="s">
        <v>207</v>
      </c>
      <c r="C55" s="350">
        <f>+C56-C57</f>
        <v>0</v>
      </c>
      <c r="D55" s="350">
        <f>+D56-D57</f>
        <v>0</v>
      </c>
      <c r="E55" s="350">
        <f>+E56-E57</f>
        <v>0</v>
      </c>
    </row>
    <row r="56" spans="1:5" x14ac:dyDescent="0.2">
      <c r="A56" s="34"/>
      <c r="B56" s="38" t="s">
        <v>200</v>
      </c>
      <c r="C56" s="350">
        <v>0</v>
      </c>
      <c r="D56" s="350">
        <v>0</v>
      </c>
      <c r="E56" s="350">
        <v>0</v>
      </c>
    </row>
    <row r="57" spans="1:5" x14ac:dyDescent="0.2">
      <c r="A57" s="34"/>
      <c r="B57" s="38" t="s">
        <v>203</v>
      </c>
      <c r="C57" s="350">
        <v>0</v>
      </c>
      <c r="D57" s="350">
        <v>0</v>
      </c>
      <c r="E57" s="350">
        <v>0</v>
      </c>
    </row>
    <row r="58" spans="1:5" x14ac:dyDescent="0.2">
      <c r="A58" s="34"/>
      <c r="B58" s="35"/>
      <c r="C58" s="350"/>
      <c r="D58" s="350"/>
      <c r="E58" s="350"/>
    </row>
    <row r="59" spans="1:5" x14ac:dyDescent="0.2">
      <c r="A59" s="34"/>
      <c r="B59" s="35" t="s">
        <v>182</v>
      </c>
      <c r="C59" s="350">
        <f>+C17</f>
        <v>35117976.439999998</v>
      </c>
      <c r="D59" s="350">
        <f>+D17</f>
        <v>28642796.360000003</v>
      </c>
      <c r="E59" s="350">
        <f>+E17</f>
        <v>28423386.360000003</v>
      </c>
    </row>
    <row r="60" spans="1:5" x14ac:dyDescent="0.2">
      <c r="A60" s="34"/>
      <c r="B60" s="35"/>
      <c r="C60" s="350"/>
      <c r="D60" s="350"/>
      <c r="E60" s="350"/>
    </row>
    <row r="61" spans="1:5" x14ac:dyDescent="0.2">
      <c r="A61" s="34"/>
      <c r="B61" s="35" t="s">
        <v>185</v>
      </c>
      <c r="C61" s="355"/>
      <c r="D61" s="350">
        <f>+D21</f>
        <v>0</v>
      </c>
      <c r="E61" s="350">
        <f>+E21</f>
        <v>0</v>
      </c>
    </row>
    <row r="62" spans="1:5" x14ac:dyDescent="0.2">
      <c r="A62" s="34"/>
      <c r="B62" s="35"/>
      <c r="C62" s="350"/>
      <c r="D62" s="350"/>
      <c r="E62" s="350"/>
    </row>
    <row r="63" spans="1:5" x14ac:dyDescent="0.2">
      <c r="A63" s="36"/>
      <c r="B63" s="37" t="s">
        <v>208</v>
      </c>
      <c r="C63" s="351">
        <f>+C54+C55-C59</f>
        <v>1412857.6700000018</v>
      </c>
      <c r="D63" s="351">
        <f>+D54+D55-D59+D61</f>
        <v>1935496.3699999973</v>
      </c>
      <c r="E63" s="351">
        <f>+E54+E55-E59+E61</f>
        <v>2154906.3699999973</v>
      </c>
    </row>
    <row r="64" spans="1:5" x14ac:dyDescent="0.2">
      <c r="A64" s="36"/>
      <c r="B64" s="37" t="s">
        <v>209</v>
      </c>
      <c r="C64" s="351">
        <f>+C63-C55</f>
        <v>1412857.6700000018</v>
      </c>
      <c r="D64" s="351">
        <f>+D63-D55</f>
        <v>1935496.3699999973</v>
      </c>
      <c r="E64" s="351">
        <f>+E63-E55</f>
        <v>2154906.3699999973</v>
      </c>
    </row>
    <row r="65" spans="1:5" ht="12.75" thickBot="1" x14ac:dyDescent="0.25">
      <c r="A65" s="40"/>
      <c r="B65" s="41"/>
      <c r="C65" s="356"/>
      <c r="D65" s="356"/>
      <c r="E65" s="356"/>
    </row>
    <row r="66" spans="1:5" x14ac:dyDescent="0.2">
      <c r="C66" s="342"/>
      <c r="D66" s="342"/>
      <c r="E66" s="342"/>
    </row>
    <row r="67" spans="1:5" ht="12.75" thickBot="1" x14ac:dyDescent="0.25">
      <c r="C67" s="342"/>
      <c r="D67" s="342"/>
      <c r="E67" s="342"/>
    </row>
    <row r="68" spans="1:5" ht="12" customHeight="1" x14ac:dyDescent="0.2">
      <c r="A68" s="209" t="s">
        <v>191</v>
      </c>
      <c r="B68" s="210"/>
      <c r="C68" s="344" t="s">
        <v>198</v>
      </c>
      <c r="D68" s="345" t="s">
        <v>175</v>
      </c>
      <c r="E68" s="346" t="s">
        <v>176</v>
      </c>
    </row>
    <row r="69" spans="1:5" ht="12.75" thickBot="1" x14ac:dyDescent="0.25">
      <c r="A69" s="211"/>
      <c r="B69" s="212"/>
      <c r="C69" s="347"/>
      <c r="D69" s="348"/>
      <c r="E69" s="349" t="s">
        <v>193</v>
      </c>
    </row>
    <row r="70" spans="1:5" x14ac:dyDescent="0.2">
      <c r="A70" s="215"/>
      <c r="B70" s="216"/>
      <c r="C70" s="350"/>
      <c r="D70" s="350"/>
      <c r="E70" s="354"/>
    </row>
    <row r="71" spans="1:5" x14ac:dyDescent="0.2">
      <c r="A71" s="34"/>
      <c r="B71" s="39" t="s">
        <v>180</v>
      </c>
      <c r="C71" s="350">
        <f>+C13</f>
        <v>64248249</v>
      </c>
      <c r="D71" s="350">
        <f>+D13</f>
        <v>39447607.950000003</v>
      </c>
      <c r="E71" s="350">
        <f>+E13</f>
        <v>39447607.950000003</v>
      </c>
    </row>
    <row r="72" spans="1:5" x14ac:dyDescent="0.2">
      <c r="A72" s="34"/>
      <c r="B72" s="39" t="s">
        <v>210</v>
      </c>
      <c r="C72" s="350">
        <f>+C73-C74</f>
        <v>0</v>
      </c>
      <c r="D72" s="350">
        <f>+D73-D74</f>
        <v>0</v>
      </c>
      <c r="E72" s="350">
        <f>+E73-E74</f>
        <v>0</v>
      </c>
    </row>
    <row r="73" spans="1:5" x14ac:dyDescent="0.2">
      <c r="A73" s="34"/>
      <c r="B73" s="42" t="s">
        <v>201</v>
      </c>
      <c r="C73" s="350">
        <f>+C43</f>
        <v>0</v>
      </c>
      <c r="D73" s="350">
        <f>+D43</f>
        <v>0</v>
      </c>
      <c r="E73" s="350">
        <f>+E43</f>
        <v>0</v>
      </c>
    </row>
    <row r="74" spans="1:5" x14ac:dyDescent="0.2">
      <c r="A74" s="34"/>
      <c r="B74" s="42" t="s">
        <v>204</v>
      </c>
      <c r="C74" s="350">
        <f>+C46</f>
        <v>0</v>
      </c>
      <c r="D74" s="350">
        <f>+D46</f>
        <v>0</v>
      </c>
      <c r="E74" s="350">
        <f>+E46</f>
        <v>0</v>
      </c>
    </row>
    <row r="75" spans="1:5" x14ac:dyDescent="0.2">
      <c r="A75" s="34"/>
      <c r="B75" s="35"/>
      <c r="C75" s="350"/>
      <c r="D75" s="350"/>
      <c r="E75" s="350"/>
    </row>
    <row r="76" spans="1:5" x14ac:dyDescent="0.2">
      <c r="A76" s="34"/>
      <c r="B76" s="35" t="s">
        <v>211</v>
      </c>
      <c r="C76" s="350">
        <f>+C18</f>
        <v>65661106.670000002</v>
      </c>
      <c r="D76" s="350">
        <f>+D18</f>
        <v>39164281.439999998</v>
      </c>
      <c r="E76" s="350">
        <f>+E18</f>
        <v>39164281.439999998</v>
      </c>
    </row>
    <row r="77" spans="1:5" x14ac:dyDescent="0.2">
      <c r="A77" s="34"/>
      <c r="B77" s="35"/>
      <c r="C77" s="350"/>
      <c r="D77" s="350"/>
      <c r="E77" s="350"/>
    </row>
    <row r="78" spans="1:5" x14ac:dyDescent="0.2">
      <c r="A78" s="34"/>
      <c r="B78" s="35" t="s">
        <v>186</v>
      </c>
      <c r="C78" s="355"/>
      <c r="D78" s="350">
        <f>+D22</f>
        <v>0</v>
      </c>
      <c r="E78" s="350">
        <f>+E22</f>
        <v>0</v>
      </c>
    </row>
    <row r="79" spans="1:5" x14ac:dyDescent="0.2">
      <c r="A79" s="34"/>
      <c r="B79" s="35"/>
      <c r="C79" s="350"/>
      <c r="D79" s="350"/>
      <c r="E79" s="350"/>
    </row>
    <row r="80" spans="1:5" x14ac:dyDescent="0.2">
      <c r="A80" s="36"/>
      <c r="B80" s="37" t="s">
        <v>212</v>
      </c>
      <c r="C80" s="351">
        <f>+C71+C72-C76</f>
        <v>-1412857.6700000018</v>
      </c>
      <c r="D80" s="351">
        <f>+D71+D72-D76+D78</f>
        <v>283326.51000000536</v>
      </c>
      <c r="E80" s="351">
        <f>+E71+E72-E76+E78</f>
        <v>283326.51000000536</v>
      </c>
    </row>
    <row r="81" spans="1:11" x14ac:dyDescent="0.2">
      <c r="A81" s="219"/>
      <c r="B81" s="221" t="s">
        <v>213</v>
      </c>
      <c r="C81" s="352">
        <v>0</v>
      </c>
      <c r="D81" s="352">
        <v>0</v>
      </c>
      <c r="E81" s="352">
        <v>0</v>
      </c>
    </row>
    <row r="82" spans="1:11" ht="12.75" thickBot="1" x14ac:dyDescent="0.25">
      <c r="A82" s="220"/>
      <c r="B82" s="222"/>
      <c r="C82" s="353"/>
      <c r="D82" s="353"/>
      <c r="E82" s="353"/>
    </row>
    <row r="83" spans="1:11" x14ac:dyDescent="0.2">
      <c r="C83" s="342"/>
      <c r="D83" s="342"/>
      <c r="E83" s="342"/>
    </row>
    <row r="84" spans="1:11" x14ac:dyDescent="0.2">
      <c r="C84" s="342"/>
      <c r="D84" s="342"/>
      <c r="E84" s="342"/>
    </row>
    <row r="85" spans="1:11" x14ac:dyDescent="0.2">
      <c r="C85" s="342"/>
      <c r="D85" s="342"/>
      <c r="E85" s="342"/>
    </row>
    <row r="86" spans="1:11" x14ac:dyDescent="0.2">
      <c r="C86" s="342"/>
      <c r="D86" s="342"/>
      <c r="E86" s="342"/>
    </row>
    <row r="87" spans="1:11" x14ac:dyDescent="0.2">
      <c r="C87" s="342"/>
      <c r="D87" s="342"/>
      <c r="E87" s="342"/>
    </row>
    <row r="88" spans="1:11" x14ac:dyDescent="0.2">
      <c r="C88" s="342"/>
      <c r="D88" s="342"/>
      <c r="E88" s="342"/>
    </row>
    <row r="89" spans="1:11" x14ac:dyDescent="0.2">
      <c r="C89" s="342"/>
      <c r="D89" s="342"/>
      <c r="E89" s="342"/>
    </row>
    <row r="91" spans="1:11" ht="15" customHeight="1" x14ac:dyDescent="0.25">
      <c r="A91" s="164"/>
      <c r="B91" s="164"/>
      <c r="C91" s="164"/>
      <c r="D91" s="164"/>
      <c r="E91" s="164"/>
      <c r="F91" s="84"/>
      <c r="G91" s="85"/>
      <c r="H91" s="85"/>
      <c r="I91" s="85"/>
      <c r="J91" s="85"/>
      <c r="K91" s="85"/>
    </row>
  </sheetData>
  <mergeCells count="28">
    <mergeCell ref="A8:B9"/>
    <mergeCell ref="D8:D9"/>
    <mergeCell ref="A3:E3"/>
    <mergeCell ref="A4:E4"/>
    <mergeCell ref="A5:E5"/>
    <mergeCell ref="A6:E6"/>
    <mergeCell ref="A29:B29"/>
    <mergeCell ref="A38:B39"/>
    <mergeCell ref="C38:C39"/>
    <mergeCell ref="D38:D39"/>
    <mergeCell ref="A48:A49"/>
    <mergeCell ref="B48:B49"/>
    <mergeCell ref="C48:C49"/>
    <mergeCell ref="D48:D49"/>
    <mergeCell ref="A70:B70"/>
    <mergeCell ref="A81:A82"/>
    <mergeCell ref="B81:B82"/>
    <mergeCell ref="C81:C82"/>
    <mergeCell ref="D81:D82"/>
    <mergeCell ref="E48:E49"/>
    <mergeCell ref="A51:B52"/>
    <mergeCell ref="D51:D52"/>
    <mergeCell ref="A53:B53"/>
    <mergeCell ref="A68:B69"/>
    <mergeCell ref="C68:C69"/>
    <mergeCell ref="D68:D69"/>
    <mergeCell ref="E81:E82"/>
    <mergeCell ref="A91:E91"/>
  </mergeCells>
  <printOptions horizontalCentered="1"/>
  <pageMargins left="0.35433070866141736" right="0.70866141732283472" top="0.31496062992125984" bottom="0.39370078740157483" header="0.19685039370078741" footer="0.15748031496062992"/>
  <pageSetup scale="58" orientation="portrait" r:id="rId1"/>
  <headerFooter>
    <oddFooter>&amp;CHoja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showGridLines="0" workbookViewId="0">
      <pane ySplit="9" topLeftCell="A43" activePane="bottomLeft" state="frozen"/>
      <selection pane="bottomLeft" activeCell="C1" sqref="C1"/>
    </sheetView>
  </sheetViews>
  <sheetFormatPr baseColWidth="10" defaultRowHeight="15" x14ac:dyDescent="0.25"/>
  <cols>
    <col min="1" max="2" width="3.42578125" customWidth="1"/>
    <col min="3" max="3" width="55.140625" customWidth="1"/>
    <col min="4" max="4" width="13.85546875" bestFit="1" customWidth="1"/>
    <col min="5" max="5" width="13.85546875" customWidth="1"/>
    <col min="6" max="6" width="12.85546875" bestFit="1" customWidth="1"/>
    <col min="7" max="8" width="12.28515625" bestFit="1" customWidth="1"/>
  </cols>
  <sheetData>
    <row r="1" spans="1:9" x14ac:dyDescent="0.25">
      <c r="H1" s="83" t="s">
        <v>524</v>
      </c>
    </row>
    <row r="2" spans="1:9" ht="15.75" thickBot="1" x14ac:dyDescent="0.3">
      <c r="H2" s="83"/>
    </row>
    <row r="3" spans="1:9" x14ac:dyDescent="0.25">
      <c r="A3" s="165" t="str">
        <f>+'ADF-04'!A3:E3</f>
        <v>MUNICIPIO DE SAN VICENTE TANCUAYALAB, S.L.P.</v>
      </c>
      <c r="B3" s="166"/>
      <c r="C3" s="166"/>
      <c r="D3" s="166"/>
      <c r="E3" s="166"/>
      <c r="F3" s="166"/>
      <c r="G3" s="166"/>
      <c r="H3" s="166"/>
      <c r="I3" s="167"/>
    </row>
    <row r="4" spans="1:9" x14ac:dyDescent="0.25">
      <c r="A4" s="247" t="s">
        <v>216</v>
      </c>
      <c r="B4" s="248"/>
      <c r="C4" s="248"/>
      <c r="D4" s="248"/>
      <c r="E4" s="248"/>
      <c r="F4" s="248"/>
      <c r="G4" s="248"/>
      <c r="H4" s="248"/>
      <c r="I4" s="249"/>
    </row>
    <row r="5" spans="1:9" x14ac:dyDescent="0.25">
      <c r="A5" s="247" t="str">
        <f>+'ADF-04'!A5:E5</f>
        <v>Del 1 de enero al 31 de diciembre de 2020</v>
      </c>
      <c r="B5" s="248"/>
      <c r="C5" s="248"/>
      <c r="D5" s="248"/>
      <c r="E5" s="248"/>
      <c r="F5" s="248"/>
      <c r="G5" s="248"/>
      <c r="H5" s="248"/>
      <c r="I5" s="249"/>
    </row>
    <row r="6" spans="1:9" ht="15.75" thickBot="1" x14ac:dyDescent="0.3">
      <c r="A6" s="250" t="s">
        <v>1</v>
      </c>
      <c r="B6" s="251"/>
      <c r="C6" s="251"/>
      <c r="D6" s="251"/>
      <c r="E6" s="251"/>
      <c r="F6" s="251"/>
      <c r="G6" s="251"/>
      <c r="H6" s="251"/>
      <c r="I6" s="252"/>
    </row>
    <row r="7" spans="1:9" ht="15.75" thickBot="1" x14ac:dyDescent="0.3">
      <c r="A7" s="258" t="s">
        <v>191</v>
      </c>
      <c r="B7" s="259"/>
      <c r="C7" s="260"/>
      <c r="D7" s="253" t="s">
        <v>217</v>
      </c>
      <c r="E7" s="254"/>
      <c r="F7" s="254"/>
      <c r="G7" s="254"/>
      <c r="H7" s="255"/>
      <c r="I7" s="213" t="s">
        <v>218</v>
      </c>
    </row>
    <row r="8" spans="1:9" x14ac:dyDescent="0.25">
      <c r="A8" s="261"/>
      <c r="B8" s="262"/>
      <c r="C8" s="263"/>
      <c r="D8" s="213" t="s">
        <v>219</v>
      </c>
      <c r="E8" s="217" t="s">
        <v>220</v>
      </c>
      <c r="F8" s="213" t="s">
        <v>221</v>
      </c>
      <c r="G8" s="213" t="s">
        <v>175</v>
      </c>
      <c r="H8" s="213" t="s">
        <v>222</v>
      </c>
      <c r="I8" s="256"/>
    </row>
    <row r="9" spans="1:9" ht="15.75" thickBot="1" x14ac:dyDescent="0.3">
      <c r="A9" s="264"/>
      <c r="B9" s="265"/>
      <c r="C9" s="266"/>
      <c r="D9" s="214"/>
      <c r="E9" s="218"/>
      <c r="F9" s="214"/>
      <c r="G9" s="214"/>
      <c r="H9" s="214"/>
      <c r="I9" s="214"/>
    </row>
    <row r="10" spans="1:9" x14ac:dyDescent="0.25">
      <c r="A10" s="237" t="s">
        <v>223</v>
      </c>
      <c r="B10" s="238"/>
      <c r="C10" s="257"/>
      <c r="D10" s="44"/>
      <c r="E10" s="44"/>
      <c r="F10" s="44"/>
      <c r="G10" s="44"/>
      <c r="H10" s="44"/>
      <c r="I10" s="44"/>
    </row>
    <row r="11" spans="1:9" x14ac:dyDescent="0.25">
      <c r="A11" s="45"/>
      <c r="B11" s="242" t="s">
        <v>224</v>
      </c>
      <c r="C11" s="243"/>
      <c r="D11" s="358">
        <v>2337505.79</v>
      </c>
      <c r="E11" s="358">
        <v>-1222714.79</v>
      </c>
      <c r="F11" s="358">
        <f t="shared" ref="F11:F41" si="0">+D11+E11</f>
        <v>1114791</v>
      </c>
      <c r="G11" s="358">
        <v>1114791</v>
      </c>
      <c r="H11" s="358">
        <v>1114791</v>
      </c>
      <c r="I11" s="151">
        <f>+H11-D11</f>
        <v>-1222714.79</v>
      </c>
    </row>
    <row r="12" spans="1:9" x14ac:dyDescent="0.25">
      <c r="A12" s="45"/>
      <c r="B12" s="242" t="s">
        <v>225</v>
      </c>
      <c r="C12" s="243"/>
      <c r="D12" s="358">
        <v>0</v>
      </c>
      <c r="E12" s="358">
        <v>0</v>
      </c>
      <c r="F12" s="358">
        <f t="shared" si="0"/>
        <v>0</v>
      </c>
      <c r="G12" s="358">
        <v>0</v>
      </c>
      <c r="H12" s="358">
        <v>0</v>
      </c>
      <c r="I12" s="151">
        <f t="shared" ref="I12:I41" si="1">+H12-D12</f>
        <v>0</v>
      </c>
    </row>
    <row r="13" spans="1:9" x14ac:dyDescent="0.25">
      <c r="A13" s="45"/>
      <c r="B13" s="242" t="s">
        <v>226</v>
      </c>
      <c r="C13" s="243"/>
      <c r="D13" s="358">
        <v>150000</v>
      </c>
      <c r="E13" s="358">
        <v>-150000</v>
      </c>
      <c r="F13" s="358">
        <f t="shared" si="0"/>
        <v>0</v>
      </c>
      <c r="G13" s="358">
        <v>0</v>
      </c>
      <c r="H13" s="358">
        <v>0</v>
      </c>
      <c r="I13" s="151">
        <f t="shared" si="1"/>
        <v>-150000</v>
      </c>
    </row>
    <row r="14" spans="1:9" x14ac:dyDescent="0.25">
      <c r="A14" s="45"/>
      <c r="B14" s="242" t="s">
        <v>227</v>
      </c>
      <c r="C14" s="243"/>
      <c r="D14" s="358">
        <v>3020000</v>
      </c>
      <c r="E14" s="358">
        <v>-2570744.62</v>
      </c>
      <c r="F14" s="358">
        <f t="shared" si="0"/>
        <v>449255.37999999989</v>
      </c>
      <c r="G14" s="358">
        <v>449255.38</v>
      </c>
      <c r="H14" s="358">
        <v>449255.38</v>
      </c>
      <c r="I14" s="151">
        <f t="shared" si="1"/>
        <v>-2570744.62</v>
      </c>
    </row>
    <row r="15" spans="1:9" x14ac:dyDescent="0.25">
      <c r="A15" s="45"/>
      <c r="B15" s="242" t="s">
        <v>228</v>
      </c>
      <c r="C15" s="243"/>
      <c r="D15" s="358">
        <v>360000</v>
      </c>
      <c r="E15" s="358">
        <v>-346622.56</v>
      </c>
      <c r="F15" s="358">
        <f t="shared" si="0"/>
        <v>13377.440000000002</v>
      </c>
      <c r="G15" s="358">
        <v>13377.44</v>
      </c>
      <c r="H15" s="358">
        <v>13377.44</v>
      </c>
      <c r="I15" s="151">
        <f t="shared" si="1"/>
        <v>-346622.56</v>
      </c>
    </row>
    <row r="16" spans="1:9" x14ac:dyDescent="0.25">
      <c r="A16" s="45"/>
      <c r="B16" s="242" t="s">
        <v>229</v>
      </c>
      <c r="C16" s="243"/>
      <c r="D16" s="358">
        <v>120000</v>
      </c>
      <c r="E16" s="358">
        <v>239794.18</v>
      </c>
      <c r="F16" s="358">
        <f t="shared" si="0"/>
        <v>359794.18</v>
      </c>
      <c r="G16" s="358">
        <v>359794.18</v>
      </c>
      <c r="H16" s="358">
        <v>359794.18</v>
      </c>
      <c r="I16" s="151">
        <f t="shared" si="1"/>
        <v>239794.18</v>
      </c>
    </row>
    <row r="17" spans="1:9" x14ac:dyDescent="0.25">
      <c r="A17" s="45"/>
      <c r="B17" s="242" t="s">
        <v>230</v>
      </c>
      <c r="C17" s="243"/>
      <c r="D17" s="358">
        <v>0</v>
      </c>
      <c r="E17" s="358">
        <v>0</v>
      </c>
      <c r="F17" s="358">
        <f t="shared" si="0"/>
        <v>0</v>
      </c>
      <c r="G17" s="358">
        <v>0</v>
      </c>
      <c r="H17" s="358">
        <v>0</v>
      </c>
      <c r="I17" s="151">
        <f t="shared" si="1"/>
        <v>0</v>
      </c>
    </row>
    <row r="18" spans="1:9" ht="30" customHeight="1" x14ac:dyDescent="0.25">
      <c r="A18" s="149"/>
      <c r="B18" s="405" t="s">
        <v>549</v>
      </c>
      <c r="C18" s="406"/>
      <c r="D18" s="365">
        <f>SUM(D19:D29)</f>
        <v>28607947.07</v>
      </c>
      <c r="E18" s="365">
        <f>SUM(E19:E29)</f>
        <v>-1855682.23</v>
      </c>
      <c r="F18" s="365">
        <f>SUM(F19:F29)</f>
        <v>26752264.84</v>
      </c>
      <c r="G18" s="365">
        <f>SUM(G19:G29)</f>
        <v>26752264.84</v>
      </c>
      <c r="H18" s="365">
        <f>SUM(H19:H29)</f>
        <v>26752264.84</v>
      </c>
      <c r="I18" s="365">
        <f>SUM(I19:I29)</f>
        <v>-1855682.2299999986</v>
      </c>
    </row>
    <row r="19" spans="1:9" x14ac:dyDescent="0.25">
      <c r="A19" s="45"/>
      <c r="B19" s="46"/>
      <c r="C19" s="51" t="s">
        <v>231</v>
      </c>
      <c r="D19" s="358">
        <v>17275163.809999999</v>
      </c>
      <c r="E19" s="358">
        <v>588457.30000000005</v>
      </c>
      <c r="F19" s="358">
        <f t="shared" si="0"/>
        <v>17863621.109999999</v>
      </c>
      <c r="G19" s="358">
        <v>17863621.109999999</v>
      </c>
      <c r="H19" s="358">
        <v>17863621.109999999</v>
      </c>
      <c r="I19" s="151">
        <f>+H19-D19</f>
        <v>588457.30000000075</v>
      </c>
    </row>
    <row r="20" spans="1:9" x14ac:dyDescent="0.25">
      <c r="A20" s="45"/>
      <c r="B20" s="46"/>
      <c r="C20" s="51" t="s">
        <v>232</v>
      </c>
      <c r="D20" s="358">
        <v>5468383.25</v>
      </c>
      <c r="E20" s="358">
        <v>161785.98000000001</v>
      </c>
      <c r="F20" s="358">
        <f t="shared" si="0"/>
        <v>5630169.2300000004</v>
      </c>
      <c r="G20" s="358">
        <v>5630169.2300000004</v>
      </c>
      <c r="H20" s="358">
        <v>5630169.2300000004</v>
      </c>
      <c r="I20" s="151">
        <f t="shared" si="1"/>
        <v>161785.98000000045</v>
      </c>
    </row>
    <row r="21" spans="1:9" x14ac:dyDescent="0.25">
      <c r="A21" s="45"/>
      <c r="B21" s="46"/>
      <c r="C21" s="51" t="s">
        <v>233</v>
      </c>
      <c r="D21" s="358">
        <v>3124688.8</v>
      </c>
      <c r="E21" s="358">
        <v>-2017138.1</v>
      </c>
      <c r="F21" s="358">
        <f t="shared" si="0"/>
        <v>1107550.6999999997</v>
      </c>
      <c r="G21" s="358">
        <v>1107550.7</v>
      </c>
      <c r="H21" s="358">
        <v>1107550.7</v>
      </c>
      <c r="I21" s="151">
        <f t="shared" si="1"/>
        <v>-2017138.0999999999</v>
      </c>
    </row>
    <row r="22" spans="1:9" x14ac:dyDescent="0.25">
      <c r="A22" s="45"/>
      <c r="B22" s="46"/>
      <c r="C22" s="51" t="s">
        <v>234</v>
      </c>
      <c r="D22" s="358">
        <v>0</v>
      </c>
      <c r="E22" s="358">
        <v>0</v>
      </c>
      <c r="F22" s="358">
        <f t="shared" si="0"/>
        <v>0</v>
      </c>
      <c r="G22" s="358">
        <v>0</v>
      </c>
      <c r="H22" s="358">
        <v>0</v>
      </c>
      <c r="I22" s="151">
        <f t="shared" si="1"/>
        <v>0</v>
      </c>
    </row>
    <row r="23" spans="1:9" x14ac:dyDescent="0.25">
      <c r="A23" s="45"/>
      <c r="B23" s="46"/>
      <c r="C23" s="51" t="s">
        <v>235</v>
      </c>
      <c r="D23" s="358">
        <v>458.95</v>
      </c>
      <c r="E23" s="358">
        <f>-272.47+32194</f>
        <v>31921.53</v>
      </c>
      <c r="F23" s="358">
        <f t="shared" si="0"/>
        <v>32380.48</v>
      </c>
      <c r="G23" s="358">
        <f>186.48+32194</f>
        <v>32380.48</v>
      </c>
      <c r="H23" s="358">
        <f>186.48+32194</f>
        <v>32380.48</v>
      </c>
      <c r="I23" s="151">
        <f t="shared" si="1"/>
        <v>31921.53</v>
      </c>
    </row>
    <row r="24" spans="1:9" x14ac:dyDescent="0.25">
      <c r="A24" s="45"/>
      <c r="B24" s="46"/>
      <c r="C24" s="51" t="s">
        <v>236</v>
      </c>
      <c r="D24" s="358">
        <v>2133757.96</v>
      </c>
      <c r="E24" s="358">
        <v>-523062.52</v>
      </c>
      <c r="F24" s="358">
        <f t="shared" si="0"/>
        <v>1610695.44</v>
      </c>
      <c r="G24" s="358">
        <v>1610695.44</v>
      </c>
      <c r="H24" s="358">
        <v>1610695.44</v>
      </c>
      <c r="I24" s="151">
        <f t="shared" si="1"/>
        <v>-523062.52</v>
      </c>
    </row>
    <row r="25" spans="1:9" x14ac:dyDescent="0.25">
      <c r="A25" s="45"/>
      <c r="B25" s="46"/>
      <c r="C25" s="51" t="s">
        <v>237</v>
      </c>
      <c r="D25" s="358">
        <v>0</v>
      </c>
      <c r="E25" s="358">
        <v>0</v>
      </c>
      <c r="F25" s="358">
        <f t="shared" si="0"/>
        <v>0</v>
      </c>
      <c r="G25" s="358">
        <v>0</v>
      </c>
      <c r="H25" s="358">
        <v>0</v>
      </c>
      <c r="I25" s="151">
        <f t="shared" si="1"/>
        <v>0</v>
      </c>
    </row>
    <row r="26" spans="1:9" x14ac:dyDescent="0.25">
      <c r="A26" s="45"/>
      <c r="B26" s="46"/>
      <c r="C26" s="51" t="s">
        <v>238</v>
      </c>
      <c r="D26" s="358">
        <v>0</v>
      </c>
      <c r="E26" s="358">
        <v>0</v>
      </c>
      <c r="F26" s="358">
        <f t="shared" si="0"/>
        <v>0</v>
      </c>
      <c r="G26" s="358">
        <v>0</v>
      </c>
      <c r="H26" s="358">
        <v>0</v>
      </c>
      <c r="I26" s="151">
        <f t="shared" si="1"/>
        <v>0</v>
      </c>
    </row>
    <row r="27" spans="1:9" x14ac:dyDescent="0.25">
      <c r="A27" s="45"/>
      <c r="B27" s="46"/>
      <c r="C27" s="51" t="s">
        <v>239</v>
      </c>
      <c r="D27" s="358">
        <v>605494.30000000005</v>
      </c>
      <c r="E27" s="358">
        <v>-157616.49</v>
      </c>
      <c r="F27" s="358">
        <f t="shared" si="0"/>
        <v>447877.81000000006</v>
      </c>
      <c r="G27" s="358">
        <v>447877.81</v>
      </c>
      <c r="H27" s="358">
        <v>447877.81</v>
      </c>
      <c r="I27" s="151">
        <f t="shared" si="1"/>
        <v>-157616.49000000005</v>
      </c>
    </row>
    <row r="28" spans="1:9" x14ac:dyDescent="0.25">
      <c r="A28" s="45"/>
      <c r="B28" s="46"/>
      <c r="C28" s="51" t="s">
        <v>240</v>
      </c>
      <c r="D28" s="358">
        <v>0</v>
      </c>
      <c r="E28" s="358">
        <v>0</v>
      </c>
      <c r="F28" s="358">
        <f t="shared" si="0"/>
        <v>0</v>
      </c>
      <c r="G28" s="358">
        <v>0</v>
      </c>
      <c r="H28" s="358">
        <v>0</v>
      </c>
      <c r="I28" s="151">
        <f t="shared" si="1"/>
        <v>0</v>
      </c>
    </row>
    <row r="29" spans="1:9" ht="24.75" x14ac:dyDescent="0.25">
      <c r="A29" s="45"/>
      <c r="B29" s="46"/>
      <c r="C29" s="53" t="s">
        <v>241</v>
      </c>
      <c r="D29" s="358">
        <v>0</v>
      </c>
      <c r="E29" s="358">
        <f>14575.75+5399.17+39995.15</f>
        <v>59970.07</v>
      </c>
      <c r="F29" s="358">
        <f t="shared" ref="F29" si="2">+D29+E29</f>
        <v>59970.07</v>
      </c>
      <c r="G29" s="358">
        <f>14575.75+5399.17+39995.15</f>
        <v>59970.07</v>
      </c>
      <c r="H29" s="358">
        <f>14575.75+5399.17+39995.15</f>
        <v>59970.07</v>
      </c>
      <c r="I29" s="151">
        <f t="shared" ref="I29" si="3">+H29-D29</f>
        <v>59970.07</v>
      </c>
    </row>
    <row r="30" spans="1:9" x14ac:dyDescent="0.25">
      <c r="A30" s="45"/>
      <c r="B30" s="242" t="s">
        <v>242</v>
      </c>
      <c r="C30" s="243"/>
      <c r="D30" s="358">
        <f>SUM(D31:D35)</f>
        <v>1935381.25</v>
      </c>
      <c r="E30" s="358">
        <f t="shared" ref="E30:I30" si="4">SUM(E31:E35)</f>
        <v>-46571.359999999986</v>
      </c>
      <c r="F30" s="358">
        <f t="shared" si="4"/>
        <v>1888809.8900000001</v>
      </c>
      <c r="G30" s="358">
        <f t="shared" si="4"/>
        <v>1888809.8900000001</v>
      </c>
      <c r="H30" s="358">
        <f t="shared" si="4"/>
        <v>1888809.8900000001</v>
      </c>
      <c r="I30" s="358">
        <f t="shared" si="4"/>
        <v>-46571.360000000132</v>
      </c>
    </row>
    <row r="31" spans="1:9" x14ac:dyDescent="0.25">
      <c r="A31" s="45"/>
      <c r="B31" s="46"/>
      <c r="C31" s="51" t="s">
        <v>243</v>
      </c>
      <c r="D31" s="358">
        <f>76.3+2115.88</f>
        <v>2192.1800000000003</v>
      </c>
      <c r="E31" s="358">
        <f>-75.85-1959.36</f>
        <v>-2035.2099999999998</v>
      </c>
      <c r="F31" s="358">
        <f t="shared" si="0"/>
        <v>156.97000000000048</v>
      </c>
      <c r="G31" s="358">
        <v>156.97000000000048</v>
      </c>
      <c r="H31" s="358">
        <v>156.97000000000048</v>
      </c>
      <c r="I31" s="151">
        <f t="shared" si="1"/>
        <v>-2035.2099999999998</v>
      </c>
    </row>
    <row r="32" spans="1:9" x14ac:dyDescent="0.25">
      <c r="A32" s="45"/>
      <c r="B32" s="46"/>
      <c r="C32" s="51" t="s">
        <v>244</v>
      </c>
      <c r="D32" s="358">
        <v>0</v>
      </c>
      <c r="E32" s="358">
        <v>119808.24</v>
      </c>
      <c r="F32" s="358">
        <f t="shared" si="0"/>
        <v>119808.24</v>
      </c>
      <c r="G32" s="358">
        <v>119808.24</v>
      </c>
      <c r="H32" s="358">
        <v>119808.24</v>
      </c>
      <c r="I32" s="151">
        <f t="shared" si="1"/>
        <v>119808.24</v>
      </c>
    </row>
    <row r="33" spans="1:9" x14ac:dyDescent="0.25">
      <c r="A33" s="45"/>
      <c r="B33" s="46"/>
      <c r="C33" s="51" t="s">
        <v>245</v>
      </c>
      <c r="D33" s="358">
        <v>339372.68</v>
      </c>
      <c r="E33" s="358">
        <v>-216115.99</v>
      </c>
      <c r="F33" s="358">
        <f t="shared" si="0"/>
        <v>123256.69</v>
      </c>
      <c r="G33" s="358">
        <v>123256.69</v>
      </c>
      <c r="H33" s="358">
        <v>123256.69</v>
      </c>
      <c r="I33" s="151">
        <f t="shared" si="1"/>
        <v>-216115.99</v>
      </c>
    </row>
    <row r="34" spans="1:9" x14ac:dyDescent="0.25">
      <c r="A34" s="45"/>
      <c r="B34" s="46"/>
      <c r="C34" s="51" t="s">
        <v>246</v>
      </c>
      <c r="D34" s="358">
        <v>0</v>
      </c>
      <c r="E34" s="358">
        <v>0</v>
      </c>
      <c r="F34" s="358">
        <f t="shared" si="0"/>
        <v>0</v>
      </c>
      <c r="G34" s="358">
        <v>0</v>
      </c>
      <c r="H34" s="358">
        <v>0</v>
      </c>
      <c r="I34" s="151">
        <f t="shared" si="1"/>
        <v>0</v>
      </c>
    </row>
    <row r="35" spans="1:9" x14ac:dyDescent="0.25">
      <c r="A35" s="45"/>
      <c r="B35" s="46"/>
      <c r="C35" s="51" t="s">
        <v>247</v>
      </c>
      <c r="D35" s="358">
        <f>1445816.52+147999.87</f>
        <v>1593816.3900000001</v>
      </c>
      <c r="E35" s="358">
        <f>199771.47-147999.87</f>
        <v>51771.600000000006</v>
      </c>
      <c r="F35" s="358">
        <f t="shared" si="0"/>
        <v>1645587.9900000002</v>
      </c>
      <c r="G35" s="358">
        <v>1645587.99</v>
      </c>
      <c r="H35" s="358">
        <v>1645587.99</v>
      </c>
      <c r="I35" s="151">
        <f t="shared" si="1"/>
        <v>51771.59999999986</v>
      </c>
    </row>
    <row r="36" spans="1:9" x14ac:dyDescent="0.25">
      <c r="A36" s="45"/>
      <c r="B36" s="242" t="s">
        <v>248</v>
      </c>
      <c r="C36" s="243"/>
      <c r="D36" s="358">
        <v>0</v>
      </c>
      <c r="E36" s="358">
        <v>0</v>
      </c>
      <c r="F36" s="358">
        <f t="shared" si="0"/>
        <v>0</v>
      </c>
      <c r="G36" s="358">
        <v>0</v>
      </c>
      <c r="H36" s="358">
        <v>0</v>
      </c>
      <c r="I36" s="151">
        <f t="shared" si="1"/>
        <v>0</v>
      </c>
    </row>
    <row r="37" spans="1:9" x14ac:dyDescent="0.25">
      <c r="A37" s="45"/>
      <c r="B37" s="242" t="s">
        <v>249</v>
      </c>
      <c r="C37" s="243"/>
      <c r="D37" s="358">
        <f t="shared" ref="D37:I37" si="5">+D38</f>
        <v>0</v>
      </c>
      <c r="E37" s="358">
        <f t="shared" si="5"/>
        <v>0</v>
      </c>
      <c r="F37" s="358">
        <f t="shared" si="5"/>
        <v>0</v>
      </c>
      <c r="G37" s="358">
        <f t="shared" si="5"/>
        <v>0</v>
      </c>
      <c r="H37" s="358">
        <f t="shared" si="5"/>
        <v>0</v>
      </c>
      <c r="I37" s="358">
        <f t="shared" si="5"/>
        <v>0</v>
      </c>
    </row>
    <row r="38" spans="1:9" x14ac:dyDescent="0.25">
      <c r="A38" s="45"/>
      <c r="B38" s="46"/>
      <c r="C38" s="51" t="s">
        <v>250</v>
      </c>
      <c r="D38" s="358">
        <v>0</v>
      </c>
      <c r="E38" s="358">
        <v>0</v>
      </c>
      <c r="F38" s="358">
        <f t="shared" si="0"/>
        <v>0</v>
      </c>
      <c r="G38" s="358">
        <v>0</v>
      </c>
      <c r="H38" s="358">
        <v>0</v>
      </c>
      <c r="I38" s="151">
        <f t="shared" si="1"/>
        <v>0</v>
      </c>
    </row>
    <row r="39" spans="1:9" x14ac:dyDescent="0.25">
      <c r="A39" s="45"/>
      <c r="B39" s="242" t="s">
        <v>251</v>
      </c>
      <c r="C39" s="243"/>
      <c r="D39" s="358">
        <f t="shared" ref="D39:I39" si="6">+D40+D41</f>
        <v>0</v>
      </c>
      <c r="E39" s="358">
        <f t="shared" si="6"/>
        <v>0</v>
      </c>
      <c r="F39" s="358">
        <f t="shared" si="6"/>
        <v>0</v>
      </c>
      <c r="G39" s="358">
        <f t="shared" si="6"/>
        <v>0</v>
      </c>
      <c r="H39" s="358">
        <f t="shared" si="6"/>
        <v>0</v>
      </c>
      <c r="I39" s="358">
        <f t="shared" si="6"/>
        <v>0</v>
      </c>
    </row>
    <row r="40" spans="1:9" x14ac:dyDescent="0.25">
      <c r="A40" s="45"/>
      <c r="B40" s="46"/>
      <c r="C40" s="51" t="s">
        <v>252</v>
      </c>
      <c r="D40" s="358">
        <v>0</v>
      </c>
      <c r="E40" s="358">
        <v>0</v>
      </c>
      <c r="F40" s="358">
        <f t="shared" si="0"/>
        <v>0</v>
      </c>
      <c r="G40" s="358">
        <v>0</v>
      </c>
      <c r="H40" s="358">
        <v>0</v>
      </c>
      <c r="I40" s="151">
        <f t="shared" si="1"/>
        <v>0</v>
      </c>
    </row>
    <row r="41" spans="1:9" x14ac:dyDescent="0.25">
      <c r="A41" s="45"/>
      <c r="B41" s="46"/>
      <c r="C41" s="51" t="s">
        <v>253</v>
      </c>
      <c r="D41" s="358">
        <v>0</v>
      </c>
      <c r="E41" s="358">
        <v>0</v>
      </c>
      <c r="F41" s="358">
        <f t="shared" si="0"/>
        <v>0</v>
      </c>
      <c r="G41" s="358">
        <v>0</v>
      </c>
      <c r="H41" s="358">
        <v>0</v>
      </c>
      <c r="I41" s="151">
        <f t="shared" si="1"/>
        <v>0</v>
      </c>
    </row>
    <row r="42" spans="1:9" x14ac:dyDescent="0.25">
      <c r="A42" s="237" t="s">
        <v>254</v>
      </c>
      <c r="B42" s="238"/>
      <c r="C42" s="239"/>
      <c r="D42" s="360">
        <f>+D11+D12+D13+D14+D15+D16+D17+D18+D30+D36+D37+D39</f>
        <v>36530834.109999999</v>
      </c>
      <c r="E42" s="360">
        <f>+E11+E12+E13+E14+E15+E16+E17+E18+E30+E36+E37+E39</f>
        <v>-5952541.3799999999</v>
      </c>
      <c r="F42" s="360">
        <f>+F11+F12+F13+F14+F15+F16+F17+F18+F30+F36+F37+F39</f>
        <v>30578292.73</v>
      </c>
      <c r="G42" s="360">
        <f>+G11+G12+G13+G14+G15+G16+G17+G18+G30+G36+G37+G39</f>
        <v>30578292.73</v>
      </c>
      <c r="H42" s="360">
        <f>+H11+H12+H13+H14+H15+H16+H17+H18+H30+H36+H37+H39</f>
        <v>30578292.73</v>
      </c>
      <c r="I42" s="360">
        <f>+I11+I12+I13+I14+I15+I16+I17+I18+I30+I36+I37+I39</f>
        <v>-5952541.379999998</v>
      </c>
    </row>
    <row r="43" spans="1:9" x14ac:dyDescent="0.25">
      <c r="A43" s="237" t="s">
        <v>255</v>
      </c>
      <c r="B43" s="238"/>
      <c r="C43" s="239"/>
      <c r="D43" s="360"/>
      <c r="E43" s="360"/>
      <c r="F43" s="360"/>
      <c r="G43" s="360"/>
      <c r="H43" s="360"/>
      <c r="I43" s="360"/>
    </row>
    <row r="44" spans="1:9" x14ac:dyDescent="0.25">
      <c r="A44" s="237" t="s">
        <v>256</v>
      </c>
      <c r="B44" s="238"/>
      <c r="C44" s="239"/>
      <c r="D44" s="361"/>
      <c r="E44" s="361"/>
      <c r="F44" s="361"/>
      <c r="G44" s="361"/>
      <c r="H44" s="361"/>
      <c r="I44" s="362">
        <f>+I16</f>
        <v>239794.18</v>
      </c>
    </row>
    <row r="45" spans="1:9" x14ac:dyDescent="0.25">
      <c r="A45" s="47"/>
      <c r="B45" s="15"/>
      <c r="C45" s="48"/>
      <c r="D45" s="359"/>
      <c r="E45" s="359"/>
      <c r="F45" s="359"/>
      <c r="G45" s="359"/>
      <c r="H45" s="359"/>
      <c r="I45" s="359"/>
    </row>
    <row r="46" spans="1:9" x14ac:dyDescent="0.25">
      <c r="A46" s="237" t="s">
        <v>257</v>
      </c>
      <c r="B46" s="238"/>
      <c r="C46" s="239"/>
      <c r="D46" s="359"/>
      <c r="E46" s="359"/>
      <c r="F46" s="359"/>
      <c r="G46" s="359"/>
      <c r="H46" s="359"/>
      <c r="I46" s="359"/>
    </row>
    <row r="47" spans="1:9" x14ac:dyDescent="0.25">
      <c r="A47" s="45"/>
      <c r="B47" s="242" t="s">
        <v>258</v>
      </c>
      <c r="C47" s="243"/>
      <c r="D47" s="358">
        <f t="shared" ref="D47:I47" si="7">SUM(D48:D55)</f>
        <v>31748249</v>
      </c>
      <c r="E47" s="358">
        <f t="shared" si="7"/>
        <v>0</v>
      </c>
      <c r="F47" s="358">
        <f t="shared" si="7"/>
        <v>31748249</v>
      </c>
      <c r="G47" s="358">
        <f t="shared" si="7"/>
        <v>31748249</v>
      </c>
      <c r="H47" s="358">
        <f t="shared" si="7"/>
        <v>31748249</v>
      </c>
      <c r="I47" s="358">
        <f t="shared" si="7"/>
        <v>0</v>
      </c>
    </row>
    <row r="48" spans="1:9" ht="24.75" x14ac:dyDescent="0.25">
      <c r="A48" s="45"/>
      <c r="B48" s="46"/>
      <c r="C48" s="53" t="s">
        <v>259</v>
      </c>
      <c r="D48" s="358">
        <v>0</v>
      </c>
      <c r="E48" s="358">
        <v>0</v>
      </c>
      <c r="F48" s="358">
        <f t="shared" ref="F48:F65" si="8">+D48+E48</f>
        <v>0</v>
      </c>
      <c r="G48" s="358">
        <v>0</v>
      </c>
      <c r="H48" s="358">
        <v>0</v>
      </c>
      <c r="I48" s="151">
        <f t="shared" ref="I48:I65" si="9">+H48-D48</f>
        <v>0</v>
      </c>
    </row>
    <row r="49" spans="1:9" x14ac:dyDescent="0.25">
      <c r="A49" s="45"/>
      <c r="B49" s="46"/>
      <c r="C49" s="53" t="s">
        <v>260</v>
      </c>
      <c r="D49" s="358">
        <v>0</v>
      </c>
      <c r="E49" s="358">
        <v>0</v>
      </c>
      <c r="F49" s="358">
        <f t="shared" si="8"/>
        <v>0</v>
      </c>
      <c r="G49" s="358">
        <v>0</v>
      </c>
      <c r="H49" s="358">
        <v>0</v>
      </c>
      <c r="I49" s="151">
        <f t="shared" si="9"/>
        <v>0</v>
      </c>
    </row>
    <row r="50" spans="1:9" x14ac:dyDescent="0.25">
      <c r="A50" s="45"/>
      <c r="B50" s="46"/>
      <c r="C50" s="53" t="s">
        <v>261</v>
      </c>
      <c r="D50" s="358">
        <v>21277648</v>
      </c>
      <c r="E50" s="358">
        <v>0</v>
      </c>
      <c r="F50" s="358">
        <f t="shared" si="8"/>
        <v>21277648</v>
      </c>
      <c r="G50" s="358">
        <v>21277648</v>
      </c>
      <c r="H50" s="358">
        <v>21277648</v>
      </c>
      <c r="I50" s="151">
        <f t="shared" si="9"/>
        <v>0</v>
      </c>
    </row>
    <row r="51" spans="1:9" ht="24.75" x14ac:dyDescent="0.25">
      <c r="A51" s="45"/>
      <c r="B51" s="46"/>
      <c r="C51" s="53" t="s">
        <v>262</v>
      </c>
      <c r="D51" s="358">
        <v>10470601</v>
      </c>
      <c r="E51" s="358">
        <v>0</v>
      </c>
      <c r="F51" s="358">
        <f t="shared" si="8"/>
        <v>10470601</v>
      </c>
      <c r="G51" s="358">
        <v>10470601</v>
      </c>
      <c r="H51" s="358">
        <v>10470601</v>
      </c>
      <c r="I51" s="151">
        <f t="shared" si="9"/>
        <v>0</v>
      </c>
    </row>
    <row r="52" spans="1:9" x14ac:dyDescent="0.25">
      <c r="A52" s="45"/>
      <c r="B52" s="46"/>
      <c r="C52" s="53" t="s">
        <v>263</v>
      </c>
      <c r="D52" s="358">
        <v>0</v>
      </c>
      <c r="E52" s="358">
        <v>0</v>
      </c>
      <c r="F52" s="358">
        <f t="shared" si="8"/>
        <v>0</v>
      </c>
      <c r="G52" s="358">
        <v>0</v>
      </c>
      <c r="H52" s="358">
        <v>0</v>
      </c>
      <c r="I52" s="151">
        <f t="shared" si="9"/>
        <v>0</v>
      </c>
    </row>
    <row r="53" spans="1:9" ht="24.75" x14ac:dyDescent="0.25">
      <c r="A53" s="45"/>
      <c r="B53" s="46"/>
      <c r="C53" s="53" t="s">
        <v>264</v>
      </c>
      <c r="D53" s="358">
        <v>0</v>
      </c>
      <c r="E53" s="358">
        <v>0</v>
      </c>
      <c r="F53" s="358">
        <f t="shared" si="8"/>
        <v>0</v>
      </c>
      <c r="G53" s="358">
        <v>0</v>
      </c>
      <c r="H53" s="358">
        <v>0</v>
      </c>
      <c r="I53" s="151">
        <f t="shared" si="9"/>
        <v>0</v>
      </c>
    </row>
    <row r="54" spans="1:9" ht="24.75" x14ac:dyDescent="0.25">
      <c r="A54" s="45"/>
      <c r="B54" s="46"/>
      <c r="C54" s="53" t="s">
        <v>265</v>
      </c>
      <c r="D54" s="358">
        <v>0</v>
      </c>
      <c r="E54" s="358">
        <v>0</v>
      </c>
      <c r="F54" s="358">
        <f t="shared" si="8"/>
        <v>0</v>
      </c>
      <c r="G54" s="358">
        <v>0</v>
      </c>
      <c r="H54" s="358">
        <v>0</v>
      </c>
      <c r="I54" s="151">
        <f t="shared" si="9"/>
        <v>0</v>
      </c>
    </row>
    <row r="55" spans="1:9" ht="24.75" x14ac:dyDescent="0.25">
      <c r="A55" s="45"/>
      <c r="B55" s="46"/>
      <c r="C55" s="53" t="s">
        <v>266</v>
      </c>
      <c r="D55" s="358">
        <v>0</v>
      </c>
      <c r="E55" s="358">
        <v>0</v>
      </c>
      <c r="F55" s="358">
        <f t="shared" si="8"/>
        <v>0</v>
      </c>
      <c r="G55" s="358">
        <v>0</v>
      </c>
      <c r="H55" s="358">
        <v>0</v>
      </c>
      <c r="I55" s="151">
        <f t="shared" si="9"/>
        <v>0</v>
      </c>
    </row>
    <row r="56" spans="1:9" x14ac:dyDescent="0.25">
      <c r="A56" s="45"/>
      <c r="B56" s="242" t="s">
        <v>267</v>
      </c>
      <c r="C56" s="243"/>
      <c r="D56" s="358">
        <f t="shared" ref="D56:I56" si="10">SUM(D57:D60)</f>
        <v>32500000</v>
      </c>
      <c r="E56" s="358">
        <f t="shared" si="10"/>
        <v>-24800641.050000001</v>
      </c>
      <c r="F56" s="358">
        <f t="shared" si="10"/>
        <v>7699358.9499999993</v>
      </c>
      <c r="G56" s="358">
        <f t="shared" si="10"/>
        <v>7699358.9500000002</v>
      </c>
      <c r="H56" s="358">
        <f t="shared" si="10"/>
        <v>7699358.9500000002</v>
      </c>
      <c r="I56" s="358">
        <f t="shared" si="10"/>
        <v>-24800641.050000001</v>
      </c>
    </row>
    <row r="57" spans="1:9" x14ac:dyDescent="0.25">
      <c r="A57" s="45"/>
      <c r="B57" s="46"/>
      <c r="C57" s="51" t="s">
        <v>268</v>
      </c>
      <c r="D57" s="358">
        <v>0</v>
      </c>
      <c r="E57" s="358">
        <v>0</v>
      </c>
      <c r="F57" s="358">
        <f t="shared" si="8"/>
        <v>0</v>
      </c>
      <c r="G57" s="358">
        <v>0</v>
      </c>
      <c r="H57" s="358">
        <v>0</v>
      </c>
      <c r="I57" s="151">
        <f t="shared" si="9"/>
        <v>0</v>
      </c>
    </row>
    <row r="58" spans="1:9" x14ac:dyDescent="0.25">
      <c r="A58" s="45"/>
      <c r="B58" s="46"/>
      <c r="C58" s="51" t="s">
        <v>269</v>
      </c>
      <c r="D58" s="358">
        <v>0</v>
      </c>
      <c r="E58" s="358">
        <v>0</v>
      </c>
      <c r="F58" s="358">
        <f t="shared" si="8"/>
        <v>0</v>
      </c>
      <c r="G58" s="358">
        <v>0</v>
      </c>
      <c r="H58" s="358">
        <v>0</v>
      </c>
      <c r="I58" s="151">
        <f t="shared" si="9"/>
        <v>0</v>
      </c>
    </row>
    <row r="59" spans="1:9" x14ac:dyDescent="0.25">
      <c r="A59" s="45"/>
      <c r="B59" s="46"/>
      <c r="C59" s="51" t="s">
        <v>270</v>
      </c>
      <c r="D59" s="358">
        <v>0</v>
      </c>
      <c r="E59" s="358">
        <v>0</v>
      </c>
      <c r="F59" s="358">
        <f t="shared" si="8"/>
        <v>0</v>
      </c>
      <c r="G59" s="358">
        <v>0</v>
      </c>
      <c r="H59" s="358">
        <v>0</v>
      </c>
      <c r="I59" s="151">
        <f t="shared" si="9"/>
        <v>0</v>
      </c>
    </row>
    <row r="60" spans="1:9" x14ac:dyDescent="0.25">
      <c r="A60" s="45"/>
      <c r="B60" s="46"/>
      <c r="C60" s="51" t="s">
        <v>271</v>
      </c>
      <c r="D60" s="358">
        <v>32500000</v>
      </c>
      <c r="E60" s="358">
        <v>-24800641.050000001</v>
      </c>
      <c r="F60" s="358">
        <f t="shared" si="8"/>
        <v>7699358.9499999993</v>
      </c>
      <c r="G60" s="358">
        <v>7699358.9500000002</v>
      </c>
      <c r="H60" s="358">
        <v>7699358.9500000002</v>
      </c>
      <c r="I60" s="151">
        <f t="shared" si="9"/>
        <v>-24800641.050000001</v>
      </c>
    </row>
    <row r="61" spans="1:9" x14ac:dyDescent="0.25">
      <c r="A61" s="45"/>
      <c r="B61" s="242" t="s">
        <v>272</v>
      </c>
      <c r="C61" s="243"/>
      <c r="D61" s="358">
        <f t="shared" ref="D61:I61" si="11">+D62+D63</f>
        <v>0</v>
      </c>
      <c r="E61" s="358">
        <f t="shared" si="11"/>
        <v>0</v>
      </c>
      <c r="F61" s="358">
        <f t="shared" si="11"/>
        <v>0</v>
      </c>
      <c r="G61" s="358">
        <f t="shared" si="11"/>
        <v>0</v>
      </c>
      <c r="H61" s="358">
        <f t="shared" si="11"/>
        <v>0</v>
      </c>
      <c r="I61" s="358">
        <f t="shared" si="11"/>
        <v>0</v>
      </c>
    </row>
    <row r="62" spans="1:9" ht="24.75" x14ac:dyDescent="0.25">
      <c r="A62" s="45"/>
      <c r="B62" s="46"/>
      <c r="C62" s="53" t="s">
        <v>273</v>
      </c>
      <c r="D62" s="358">
        <v>0</v>
      </c>
      <c r="E62" s="358">
        <v>0</v>
      </c>
      <c r="F62" s="358">
        <f t="shared" si="8"/>
        <v>0</v>
      </c>
      <c r="G62" s="358">
        <v>0</v>
      </c>
      <c r="H62" s="358">
        <v>0</v>
      </c>
      <c r="I62" s="151">
        <f t="shared" si="9"/>
        <v>0</v>
      </c>
    </row>
    <row r="63" spans="1:9" x14ac:dyDescent="0.25">
      <c r="A63" s="45"/>
      <c r="B63" s="46"/>
      <c r="C63" s="51" t="s">
        <v>274</v>
      </c>
      <c r="D63" s="358">
        <v>0</v>
      </c>
      <c r="E63" s="358">
        <v>0</v>
      </c>
      <c r="F63" s="358">
        <f t="shared" si="8"/>
        <v>0</v>
      </c>
      <c r="G63" s="358">
        <v>0</v>
      </c>
      <c r="H63" s="358">
        <v>0</v>
      </c>
      <c r="I63" s="151">
        <f t="shared" si="9"/>
        <v>0</v>
      </c>
    </row>
    <row r="64" spans="1:9" x14ac:dyDescent="0.25">
      <c r="A64" s="45"/>
      <c r="B64" s="242" t="s">
        <v>275</v>
      </c>
      <c r="C64" s="243"/>
      <c r="D64" s="358">
        <v>0</v>
      </c>
      <c r="E64" s="358">
        <v>0</v>
      </c>
      <c r="F64" s="358">
        <f t="shared" si="8"/>
        <v>0</v>
      </c>
      <c r="G64" s="358">
        <v>0</v>
      </c>
      <c r="H64" s="358">
        <v>0</v>
      </c>
      <c r="I64" s="151">
        <f t="shared" si="9"/>
        <v>0</v>
      </c>
    </row>
    <row r="65" spans="1:9" x14ac:dyDescent="0.25">
      <c r="A65" s="45"/>
      <c r="B65" s="242" t="s">
        <v>276</v>
      </c>
      <c r="C65" s="243"/>
      <c r="D65" s="358">
        <v>0</v>
      </c>
      <c r="E65" s="358">
        <v>0</v>
      </c>
      <c r="F65" s="358">
        <f t="shared" si="8"/>
        <v>0</v>
      </c>
      <c r="G65" s="358">
        <v>0</v>
      </c>
      <c r="H65" s="358">
        <v>0</v>
      </c>
      <c r="I65" s="151">
        <f t="shared" si="9"/>
        <v>0</v>
      </c>
    </row>
    <row r="66" spans="1:9" x14ac:dyDescent="0.25">
      <c r="A66" s="47"/>
      <c r="B66" s="240"/>
      <c r="C66" s="241"/>
      <c r="D66" s="359"/>
      <c r="E66" s="359"/>
      <c r="F66" s="359"/>
      <c r="G66" s="359"/>
      <c r="H66" s="359"/>
      <c r="I66" s="359"/>
    </row>
    <row r="67" spans="1:9" x14ac:dyDescent="0.25">
      <c r="A67" s="237" t="s">
        <v>277</v>
      </c>
      <c r="B67" s="238"/>
      <c r="C67" s="239"/>
      <c r="D67" s="362">
        <f>+D47+D56+D61+D64+D65</f>
        <v>64248249</v>
      </c>
      <c r="E67" s="362">
        <f t="shared" ref="E67:I67" si="12">+E47+E56+E61+E64+E65</f>
        <v>-24800641.050000001</v>
      </c>
      <c r="F67" s="362">
        <f t="shared" si="12"/>
        <v>39447607.950000003</v>
      </c>
      <c r="G67" s="362">
        <f t="shared" si="12"/>
        <v>39447607.950000003</v>
      </c>
      <c r="H67" s="362">
        <f t="shared" si="12"/>
        <v>39447607.950000003</v>
      </c>
      <c r="I67" s="362">
        <f t="shared" si="12"/>
        <v>-24800641.050000001</v>
      </c>
    </row>
    <row r="68" spans="1:9" x14ac:dyDescent="0.25">
      <c r="A68" s="47"/>
      <c r="B68" s="240"/>
      <c r="C68" s="241"/>
      <c r="D68" s="359"/>
      <c r="E68" s="359"/>
      <c r="F68" s="359"/>
      <c r="G68" s="359"/>
      <c r="H68" s="359"/>
      <c r="I68" s="359"/>
    </row>
    <row r="69" spans="1:9" x14ac:dyDescent="0.25">
      <c r="A69" s="237" t="s">
        <v>278</v>
      </c>
      <c r="B69" s="238"/>
      <c r="C69" s="239"/>
      <c r="D69" s="362">
        <f t="shared" ref="D69:I69" si="13">+D70</f>
        <v>0</v>
      </c>
      <c r="E69" s="362">
        <f t="shared" si="13"/>
        <v>0</v>
      </c>
      <c r="F69" s="362">
        <f t="shared" si="13"/>
        <v>0</v>
      </c>
      <c r="G69" s="362">
        <f t="shared" si="13"/>
        <v>0</v>
      </c>
      <c r="H69" s="362">
        <f t="shared" si="13"/>
        <v>0</v>
      </c>
      <c r="I69" s="362">
        <f t="shared" si="13"/>
        <v>0</v>
      </c>
    </row>
    <row r="70" spans="1:9" x14ac:dyDescent="0.25">
      <c r="A70" s="45"/>
      <c r="B70" s="242" t="s">
        <v>215</v>
      </c>
      <c r="C70" s="243"/>
      <c r="D70" s="358">
        <v>0</v>
      </c>
      <c r="E70" s="358">
        <v>0</v>
      </c>
      <c r="F70" s="358">
        <f t="shared" ref="F70" si="14">+D70+E70</f>
        <v>0</v>
      </c>
      <c r="G70" s="358">
        <v>0</v>
      </c>
      <c r="H70" s="358">
        <v>0</v>
      </c>
      <c r="I70" s="151">
        <f>+H70-D70</f>
        <v>0</v>
      </c>
    </row>
    <row r="71" spans="1:9" x14ac:dyDescent="0.25">
      <c r="A71" s="47"/>
      <c r="B71" s="240"/>
      <c r="C71" s="241"/>
      <c r="D71" s="359"/>
      <c r="E71" s="359"/>
      <c r="F71" s="359"/>
      <c r="G71" s="359"/>
      <c r="H71" s="359"/>
      <c r="I71" s="359"/>
    </row>
    <row r="72" spans="1:9" x14ac:dyDescent="0.25">
      <c r="A72" s="237" t="s">
        <v>279</v>
      </c>
      <c r="B72" s="238"/>
      <c r="C72" s="239"/>
      <c r="D72" s="362">
        <f>+D42+D67+D69</f>
        <v>100779083.11</v>
      </c>
      <c r="E72" s="362">
        <f t="shared" ref="E72:I72" si="15">+E42+E67+E69</f>
        <v>-30753182.43</v>
      </c>
      <c r="F72" s="362">
        <f t="shared" si="15"/>
        <v>70025900.680000007</v>
      </c>
      <c r="G72" s="362">
        <f t="shared" si="15"/>
        <v>70025900.680000007</v>
      </c>
      <c r="H72" s="362">
        <f t="shared" si="15"/>
        <v>70025900.680000007</v>
      </c>
      <c r="I72" s="362">
        <f t="shared" si="15"/>
        <v>-30753182.43</v>
      </c>
    </row>
    <row r="73" spans="1:9" x14ac:dyDescent="0.25">
      <c r="A73" s="47"/>
      <c r="B73" s="240"/>
      <c r="C73" s="241"/>
      <c r="D73" s="359"/>
      <c r="E73" s="359"/>
      <c r="F73" s="359"/>
      <c r="G73" s="359"/>
      <c r="H73" s="359"/>
      <c r="I73" s="359"/>
    </row>
    <row r="74" spans="1:9" x14ac:dyDescent="0.25">
      <c r="A74" s="45"/>
      <c r="B74" s="182" t="s">
        <v>214</v>
      </c>
      <c r="C74" s="239"/>
      <c r="D74" s="359"/>
      <c r="E74" s="359"/>
      <c r="F74" s="359"/>
      <c r="G74" s="359"/>
      <c r="H74" s="359"/>
      <c r="I74" s="359"/>
    </row>
    <row r="75" spans="1:9" ht="30" customHeight="1" x14ac:dyDescent="0.25">
      <c r="A75" s="45"/>
      <c r="B75" s="244" t="s">
        <v>280</v>
      </c>
      <c r="C75" s="245"/>
      <c r="D75" s="358">
        <v>0</v>
      </c>
      <c r="E75" s="358">
        <v>0</v>
      </c>
      <c r="F75" s="358">
        <f t="shared" ref="F75:F76" si="16">+D75+E75</f>
        <v>0</v>
      </c>
      <c r="G75" s="358">
        <v>0</v>
      </c>
      <c r="H75" s="358">
        <v>0</v>
      </c>
      <c r="I75" s="151">
        <f t="shared" ref="I75:I76" si="17">+H75-D75</f>
        <v>0</v>
      </c>
    </row>
    <row r="76" spans="1:9" ht="30.75" customHeight="1" x14ac:dyDescent="0.25">
      <c r="A76" s="45"/>
      <c r="B76" s="244" t="s">
        <v>281</v>
      </c>
      <c r="C76" s="245"/>
      <c r="D76" s="358">
        <v>0</v>
      </c>
      <c r="E76" s="358">
        <v>0</v>
      </c>
      <c r="F76" s="358">
        <f t="shared" si="16"/>
        <v>0</v>
      </c>
      <c r="G76" s="358">
        <v>0</v>
      </c>
      <c r="H76" s="358">
        <v>0</v>
      </c>
      <c r="I76" s="151">
        <f t="shared" si="17"/>
        <v>0</v>
      </c>
    </row>
    <row r="77" spans="1:9" x14ac:dyDescent="0.25">
      <c r="A77" s="45"/>
      <c r="B77" s="182" t="s">
        <v>282</v>
      </c>
      <c r="C77" s="239"/>
      <c r="D77" s="362">
        <f t="shared" ref="D77:I77" si="18">SUM(D75:D76)</f>
        <v>0</v>
      </c>
      <c r="E77" s="362">
        <f t="shared" si="18"/>
        <v>0</v>
      </c>
      <c r="F77" s="362">
        <f t="shared" si="18"/>
        <v>0</v>
      </c>
      <c r="G77" s="362">
        <f t="shared" si="18"/>
        <v>0</v>
      </c>
      <c r="H77" s="362">
        <f t="shared" si="18"/>
        <v>0</v>
      </c>
      <c r="I77" s="362">
        <f t="shared" si="18"/>
        <v>0</v>
      </c>
    </row>
    <row r="78" spans="1:9" ht="15.75" thickBot="1" x14ac:dyDescent="0.3">
      <c r="A78" s="49"/>
      <c r="B78" s="235"/>
      <c r="C78" s="236"/>
      <c r="D78" s="50"/>
      <c r="E78" s="50"/>
      <c r="F78" s="50"/>
      <c r="G78" s="50"/>
      <c r="H78" s="50"/>
      <c r="I78" s="50"/>
    </row>
    <row r="79" spans="1:9" x14ac:dyDescent="0.25">
      <c r="D79" s="379"/>
      <c r="E79" s="379"/>
      <c r="F79" s="379"/>
      <c r="G79" s="379"/>
      <c r="H79" s="379"/>
    </row>
    <row r="80" spans="1:9" x14ac:dyDescent="0.25">
      <c r="D80" s="379"/>
      <c r="E80" s="379"/>
      <c r="F80" s="379"/>
      <c r="G80" s="379"/>
      <c r="H80" s="379"/>
    </row>
    <row r="84" spans="1:9" x14ac:dyDescent="0.25">
      <c r="A84" s="357"/>
      <c r="B84" s="357"/>
      <c r="C84" s="357"/>
      <c r="D84" s="357"/>
      <c r="E84" s="357"/>
      <c r="F84" s="357"/>
      <c r="G84" s="357"/>
      <c r="H84" s="357"/>
      <c r="I84" s="357"/>
    </row>
  </sheetData>
  <mergeCells count="54">
    <mergeCell ref="B16:C16"/>
    <mergeCell ref="E8:E9"/>
    <mergeCell ref="F8:F9"/>
    <mergeCell ref="G8:G9"/>
    <mergeCell ref="H8:H9"/>
    <mergeCell ref="A10:C10"/>
    <mergeCell ref="A7:C9"/>
    <mergeCell ref="B11:C11"/>
    <mergeCell ref="B12:C12"/>
    <mergeCell ref="B13:C13"/>
    <mergeCell ref="B14:C14"/>
    <mergeCell ref="B15:C15"/>
    <mergeCell ref="A3:I3"/>
    <mergeCell ref="A4:I4"/>
    <mergeCell ref="A5:I5"/>
    <mergeCell ref="A6:I6"/>
    <mergeCell ref="D7:H7"/>
    <mergeCell ref="I7:I9"/>
    <mergeCell ref="D8:D9"/>
    <mergeCell ref="B36:C36"/>
    <mergeCell ref="B17:C17"/>
    <mergeCell ref="B18:C18"/>
    <mergeCell ref="B30:C30"/>
    <mergeCell ref="B37:C37"/>
    <mergeCell ref="B39:C39"/>
    <mergeCell ref="A42:C42"/>
    <mergeCell ref="A43:C43"/>
    <mergeCell ref="D42:D43"/>
    <mergeCell ref="B66:C66"/>
    <mergeCell ref="F42:F43"/>
    <mergeCell ref="G42:G43"/>
    <mergeCell ref="H42:H43"/>
    <mergeCell ref="I42:I43"/>
    <mergeCell ref="A44:C44"/>
    <mergeCell ref="A46:C46"/>
    <mergeCell ref="E42:E43"/>
    <mergeCell ref="B47:C47"/>
    <mergeCell ref="B56:C56"/>
    <mergeCell ref="B61:C61"/>
    <mergeCell ref="B64:C64"/>
    <mergeCell ref="B65:C65"/>
    <mergeCell ref="B78:C78"/>
    <mergeCell ref="A67:C67"/>
    <mergeCell ref="B68:C68"/>
    <mergeCell ref="A69:C69"/>
    <mergeCell ref="B70:C70"/>
    <mergeCell ref="B71:C71"/>
    <mergeCell ref="A72:C72"/>
    <mergeCell ref="B73:C73"/>
    <mergeCell ref="B74:C74"/>
    <mergeCell ref="B75:C75"/>
    <mergeCell ref="B76:C76"/>
    <mergeCell ref="B77:C77"/>
    <mergeCell ref="A84:I84"/>
  </mergeCells>
  <printOptions horizontalCentered="1"/>
  <pageMargins left="0.55118110236220474" right="0.55118110236220474" top="0.62992125984251968" bottom="0.59055118110236227" header="0.31496062992125984" footer="0.31496062992125984"/>
  <pageSetup scale="90" orientation="landscape" r:id="rId1"/>
  <headerFooter>
    <oddFooter>&amp;CHoja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showGridLines="0" workbookViewId="0">
      <pane ySplit="9" topLeftCell="A73" activePane="bottomLeft" state="frozen"/>
      <selection pane="bottomLeft" activeCell="A175" sqref="A175:XFD184"/>
    </sheetView>
  </sheetViews>
  <sheetFormatPr baseColWidth="10" defaultColWidth="11" defaultRowHeight="12" x14ac:dyDescent="0.2"/>
  <cols>
    <col min="1" max="1" width="5.140625" style="4" customWidth="1"/>
    <col min="2" max="2" width="55.85546875" style="4" bestFit="1" customWidth="1"/>
    <col min="3" max="3" width="14" style="4" customWidth="1"/>
    <col min="4" max="4" width="13" style="4" customWidth="1"/>
    <col min="5" max="7" width="11" style="4"/>
    <col min="8" max="8" width="13.7109375" style="4" customWidth="1"/>
    <col min="9" max="16384" width="11" style="4"/>
  </cols>
  <sheetData>
    <row r="1" spans="1:8" ht="12.75" x14ac:dyDescent="0.2">
      <c r="G1" s="81" t="s">
        <v>525</v>
      </c>
    </row>
    <row r="2" spans="1:8" ht="13.5" thickBot="1" x14ac:dyDescent="0.25">
      <c r="G2" s="81"/>
    </row>
    <row r="3" spans="1:8" x14ac:dyDescent="0.2">
      <c r="A3" s="165" t="str">
        <f>+'ADF-05'!A3:I3</f>
        <v>MUNICIPIO DE SAN VICENTE TANCUAYALAB, S.L.P.</v>
      </c>
      <c r="B3" s="166"/>
      <c r="C3" s="166"/>
      <c r="D3" s="166"/>
      <c r="E3" s="166"/>
      <c r="F3" s="166"/>
      <c r="G3" s="166"/>
      <c r="H3" s="276"/>
    </row>
    <row r="4" spans="1:8" x14ac:dyDescent="0.2">
      <c r="A4" s="247" t="s">
        <v>283</v>
      </c>
      <c r="B4" s="248"/>
      <c r="C4" s="248"/>
      <c r="D4" s="248"/>
      <c r="E4" s="248"/>
      <c r="F4" s="248"/>
      <c r="G4" s="248"/>
      <c r="H4" s="277"/>
    </row>
    <row r="5" spans="1:8" x14ac:dyDescent="0.2">
      <c r="A5" s="247" t="s">
        <v>284</v>
      </c>
      <c r="B5" s="248"/>
      <c r="C5" s="248"/>
      <c r="D5" s="248"/>
      <c r="E5" s="248"/>
      <c r="F5" s="248"/>
      <c r="G5" s="248"/>
      <c r="H5" s="277"/>
    </row>
    <row r="6" spans="1:8" x14ac:dyDescent="0.2">
      <c r="A6" s="247" t="str">
        <f>+'ADF-05'!A5:I5</f>
        <v>Del 1 de enero al 31 de diciembre de 2020</v>
      </c>
      <c r="B6" s="248"/>
      <c r="C6" s="248"/>
      <c r="D6" s="248"/>
      <c r="E6" s="248"/>
      <c r="F6" s="248"/>
      <c r="G6" s="248"/>
      <c r="H6" s="277"/>
    </row>
    <row r="7" spans="1:8" ht="12.75" thickBot="1" x14ac:dyDescent="0.25">
      <c r="A7" s="250" t="s">
        <v>1</v>
      </c>
      <c r="B7" s="251"/>
      <c r="C7" s="251"/>
      <c r="D7" s="251"/>
      <c r="E7" s="251"/>
      <c r="F7" s="251"/>
      <c r="G7" s="251"/>
      <c r="H7" s="278"/>
    </row>
    <row r="8" spans="1:8" ht="12.75" thickBot="1" x14ac:dyDescent="0.25">
      <c r="A8" s="178" t="s">
        <v>2</v>
      </c>
      <c r="B8" s="279"/>
      <c r="C8" s="253" t="s">
        <v>285</v>
      </c>
      <c r="D8" s="254"/>
      <c r="E8" s="254"/>
      <c r="F8" s="254"/>
      <c r="G8" s="255"/>
      <c r="H8" s="213" t="s">
        <v>286</v>
      </c>
    </row>
    <row r="9" spans="1:8" ht="24.75" thickBot="1" x14ac:dyDescent="0.25">
      <c r="A9" s="280"/>
      <c r="B9" s="281"/>
      <c r="C9" s="33" t="s">
        <v>174</v>
      </c>
      <c r="D9" s="13" t="s">
        <v>287</v>
      </c>
      <c r="E9" s="33" t="s">
        <v>288</v>
      </c>
      <c r="F9" s="33" t="s">
        <v>175</v>
      </c>
      <c r="G9" s="33" t="s">
        <v>177</v>
      </c>
      <c r="H9" s="214"/>
    </row>
    <row r="10" spans="1:8" x14ac:dyDescent="0.2">
      <c r="A10" s="282" t="s">
        <v>289</v>
      </c>
      <c r="B10" s="283"/>
      <c r="C10" s="363">
        <f t="shared" ref="C10:H10" si="0">+C11+C19+C29+C39+C49+C59+C63+C72+C76</f>
        <v>35117976.439999998</v>
      </c>
      <c r="D10" s="363">
        <f t="shared" si="0"/>
        <v>-6475151.9899999993</v>
      </c>
      <c r="E10" s="363">
        <f t="shared" si="0"/>
        <v>28642824.450000003</v>
      </c>
      <c r="F10" s="363">
        <f t="shared" si="0"/>
        <v>28642796.360000003</v>
      </c>
      <c r="G10" s="363">
        <f t="shared" si="0"/>
        <v>28423386.360000003</v>
      </c>
      <c r="H10" s="363">
        <f t="shared" si="0"/>
        <v>28.090000000545842</v>
      </c>
    </row>
    <row r="11" spans="1:8" x14ac:dyDescent="0.2">
      <c r="A11" s="274" t="s">
        <v>290</v>
      </c>
      <c r="B11" s="275"/>
      <c r="C11" s="151">
        <f t="shared" ref="C11:H11" si="1">SUM(C12:C18)</f>
        <v>18839602.390000001</v>
      </c>
      <c r="D11" s="151">
        <f t="shared" si="1"/>
        <v>-574700.12</v>
      </c>
      <c r="E11" s="151">
        <f t="shared" si="1"/>
        <v>18264902.270000003</v>
      </c>
      <c r="F11" s="151">
        <f t="shared" si="1"/>
        <v>18264901.380000003</v>
      </c>
      <c r="G11" s="151">
        <f t="shared" si="1"/>
        <v>18241891.380000003</v>
      </c>
      <c r="H11" s="151">
        <f t="shared" si="1"/>
        <v>0.89000000059604645</v>
      </c>
    </row>
    <row r="12" spans="1:8" x14ac:dyDescent="0.2">
      <c r="A12" s="54"/>
      <c r="B12" s="55" t="s">
        <v>291</v>
      </c>
      <c r="C12" s="358">
        <v>15148534.050000001</v>
      </c>
      <c r="D12" s="358">
        <v>-218685.01</v>
      </c>
      <c r="E12" s="358">
        <f t="shared" ref="E12:E18" si="2">+C12+D12</f>
        <v>14929849.040000001</v>
      </c>
      <c r="F12" s="358">
        <v>14929848.15</v>
      </c>
      <c r="G12" s="358">
        <v>14929848.15</v>
      </c>
      <c r="H12" s="151">
        <f t="shared" ref="H12:H18" si="3">+E12-F12</f>
        <v>0.89000000059604645</v>
      </c>
    </row>
    <row r="13" spans="1:8" x14ac:dyDescent="0.2">
      <c r="A13" s="54"/>
      <c r="B13" s="55" t="s">
        <v>292</v>
      </c>
      <c r="C13" s="358">
        <v>1435976</v>
      </c>
      <c r="D13" s="358">
        <v>-26415.11</v>
      </c>
      <c r="E13" s="358">
        <f t="shared" si="2"/>
        <v>1409560.89</v>
      </c>
      <c r="F13" s="358">
        <v>1409560.89</v>
      </c>
      <c r="G13" s="358">
        <v>1386550.89</v>
      </c>
      <c r="H13" s="151">
        <f t="shared" si="3"/>
        <v>0</v>
      </c>
    </row>
    <row r="14" spans="1:8" x14ac:dyDescent="0.2">
      <c r="A14" s="54"/>
      <c r="B14" s="55" t="s">
        <v>293</v>
      </c>
      <c r="C14" s="358">
        <v>2255092.34</v>
      </c>
      <c r="D14" s="358">
        <v>-329600</v>
      </c>
      <c r="E14" s="358">
        <f t="shared" si="2"/>
        <v>1925492.3399999999</v>
      </c>
      <c r="F14" s="358">
        <v>1925492.34</v>
      </c>
      <c r="G14" s="358">
        <v>1925492.34</v>
      </c>
      <c r="H14" s="151">
        <f t="shared" si="3"/>
        <v>0</v>
      </c>
    </row>
    <row r="15" spans="1:8" x14ac:dyDescent="0.2">
      <c r="A15" s="54"/>
      <c r="B15" s="55" t="s">
        <v>294</v>
      </c>
      <c r="C15" s="358">
        <v>0</v>
      </c>
      <c r="D15" s="358">
        <v>0</v>
      </c>
      <c r="E15" s="358">
        <f t="shared" si="2"/>
        <v>0</v>
      </c>
      <c r="F15" s="358">
        <v>0</v>
      </c>
      <c r="G15" s="358">
        <v>0</v>
      </c>
      <c r="H15" s="151">
        <f t="shared" si="3"/>
        <v>0</v>
      </c>
    </row>
    <row r="16" spans="1:8" x14ac:dyDescent="0.2">
      <c r="A16" s="54"/>
      <c r="B16" s="55" t="s">
        <v>295</v>
      </c>
      <c r="C16" s="358">
        <v>0</v>
      </c>
      <c r="D16" s="358">
        <v>0</v>
      </c>
      <c r="E16" s="358">
        <f t="shared" si="2"/>
        <v>0</v>
      </c>
      <c r="F16" s="358">
        <v>0</v>
      </c>
      <c r="G16" s="358">
        <v>0</v>
      </c>
      <c r="H16" s="151">
        <f t="shared" si="3"/>
        <v>0</v>
      </c>
    </row>
    <row r="17" spans="1:8" x14ac:dyDescent="0.2">
      <c r="A17" s="54"/>
      <c r="B17" s="55" t="s">
        <v>296</v>
      </c>
      <c r="C17" s="358">
        <v>0</v>
      </c>
      <c r="D17" s="358">
        <v>0</v>
      </c>
      <c r="E17" s="358">
        <f t="shared" si="2"/>
        <v>0</v>
      </c>
      <c r="F17" s="358">
        <v>0</v>
      </c>
      <c r="G17" s="358">
        <v>0</v>
      </c>
      <c r="H17" s="151">
        <f t="shared" si="3"/>
        <v>0</v>
      </c>
    </row>
    <row r="18" spans="1:8" x14ac:dyDescent="0.2">
      <c r="A18" s="54"/>
      <c r="B18" s="55" t="s">
        <v>297</v>
      </c>
      <c r="C18" s="358">
        <v>0</v>
      </c>
      <c r="D18" s="358">
        <v>0</v>
      </c>
      <c r="E18" s="358">
        <f t="shared" si="2"/>
        <v>0</v>
      </c>
      <c r="F18" s="358">
        <v>0</v>
      </c>
      <c r="G18" s="358">
        <v>0</v>
      </c>
      <c r="H18" s="151">
        <f t="shared" si="3"/>
        <v>0</v>
      </c>
    </row>
    <row r="19" spans="1:8" x14ac:dyDescent="0.2">
      <c r="A19" s="274" t="s">
        <v>298</v>
      </c>
      <c r="B19" s="275"/>
      <c r="C19" s="358">
        <f t="shared" ref="C19:H19" si="4">SUM(C20:C28)</f>
        <v>4628776.46</v>
      </c>
      <c r="D19" s="358">
        <f t="shared" si="4"/>
        <v>-1668125.95</v>
      </c>
      <c r="E19" s="358">
        <f t="shared" si="4"/>
        <v>2960650.5100000002</v>
      </c>
      <c r="F19" s="358">
        <f t="shared" si="4"/>
        <v>2960638.9</v>
      </c>
      <c r="G19" s="358">
        <f t="shared" si="4"/>
        <v>2960638.9</v>
      </c>
      <c r="H19" s="358">
        <f t="shared" si="4"/>
        <v>11.610000000015134</v>
      </c>
    </row>
    <row r="20" spans="1:8" ht="24" x14ac:dyDescent="0.2">
      <c r="A20" s="54"/>
      <c r="B20" s="143" t="s">
        <v>299</v>
      </c>
      <c r="C20" s="358">
        <v>546156.46</v>
      </c>
      <c r="D20" s="358">
        <v>-130771.37</v>
      </c>
      <c r="E20" s="358">
        <f>+C20+D20</f>
        <v>415385.08999999997</v>
      </c>
      <c r="F20" s="358">
        <v>415376.6</v>
      </c>
      <c r="G20" s="358">
        <v>415376.6</v>
      </c>
      <c r="H20" s="151">
        <f>+E20-F20</f>
        <v>8.4899999999906868</v>
      </c>
    </row>
    <row r="21" spans="1:8" x14ac:dyDescent="0.2">
      <c r="A21" s="54"/>
      <c r="B21" s="55" t="s">
        <v>300</v>
      </c>
      <c r="C21" s="358">
        <v>470000</v>
      </c>
      <c r="D21" s="358">
        <v>-27455.8</v>
      </c>
      <c r="E21" s="358">
        <f t="shared" ref="E21:E28" si="5">+C21+D21</f>
        <v>442544.2</v>
      </c>
      <c r="F21" s="358">
        <v>442544.2</v>
      </c>
      <c r="G21" s="358">
        <v>442544.2</v>
      </c>
      <c r="H21" s="151">
        <f t="shared" ref="H21:H83" si="6">+E21-F21</f>
        <v>0</v>
      </c>
    </row>
    <row r="22" spans="1:8" x14ac:dyDescent="0.2">
      <c r="A22" s="54"/>
      <c r="B22" s="55" t="s">
        <v>301</v>
      </c>
      <c r="C22" s="358">
        <v>0</v>
      </c>
      <c r="D22" s="358">
        <v>0</v>
      </c>
      <c r="E22" s="358">
        <f t="shared" si="5"/>
        <v>0</v>
      </c>
      <c r="F22" s="358">
        <v>0</v>
      </c>
      <c r="G22" s="358">
        <v>0</v>
      </c>
      <c r="H22" s="151">
        <f t="shared" si="6"/>
        <v>0</v>
      </c>
    </row>
    <row r="23" spans="1:8" x14ac:dyDescent="0.2">
      <c r="A23" s="54"/>
      <c r="B23" s="55" t="s">
        <v>302</v>
      </c>
      <c r="C23" s="358">
        <v>618552</v>
      </c>
      <c r="D23" s="358">
        <v>-212695.96</v>
      </c>
      <c r="E23" s="358">
        <f t="shared" si="5"/>
        <v>405856.04000000004</v>
      </c>
      <c r="F23" s="358">
        <v>405854.7</v>
      </c>
      <c r="G23" s="358">
        <v>405854.7</v>
      </c>
      <c r="H23" s="151">
        <f t="shared" si="6"/>
        <v>1.3400000000256114</v>
      </c>
    </row>
    <row r="24" spans="1:8" x14ac:dyDescent="0.2">
      <c r="A24" s="54"/>
      <c r="B24" s="55" t="s">
        <v>303</v>
      </c>
      <c r="C24" s="358">
        <v>29000</v>
      </c>
      <c r="D24" s="358">
        <v>-9388.24</v>
      </c>
      <c r="E24" s="358">
        <f t="shared" si="5"/>
        <v>19611.760000000002</v>
      </c>
      <c r="F24" s="358">
        <v>19611.759999999998</v>
      </c>
      <c r="G24" s="358">
        <v>19611.759999999998</v>
      </c>
      <c r="H24" s="151">
        <f t="shared" si="6"/>
        <v>0</v>
      </c>
    </row>
    <row r="25" spans="1:8" x14ac:dyDescent="0.2">
      <c r="A25" s="54"/>
      <c r="B25" s="55" t="s">
        <v>304</v>
      </c>
      <c r="C25" s="358">
        <v>2337400</v>
      </c>
      <c r="D25" s="358">
        <v>-883594.11</v>
      </c>
      <c r="E25" s="358">
        <f t="shared" si="5"/>
        <v>1453805.8900000001</v>
      </c>
      <c r="F25" s="358">
        <v>1453805.89</v>
      </c>
      <c r="G25" s="358">
        <v>1453805.89</v>
      </c>
      <c r="H25" s="151">
        <f t="shared" si="6"/>
        <v>0</v>
      </c>
    </row>
    <row r="26" spans="1:8" x14ac:dyDescent="0.2">
      <c r="A26" s="54"/>
      <c r="B26" s="55" t="s">
        <v>305</v>
      </c>
      <c r="C26" s="358">
        <v>115000</v>
      </c>
      <c r="D26" s="358">
        <v>-88553.04</v>
      </c>
      <c r="E26" s="358">
        <f t="shared" si="5"/>
        <v>26446.960000000006</v>
      </c>
      <c r="F26" s="358">
        <v>26446.959999999999</v>
      </c>
      <c r="G26" s="358">
        <v>26446.959999999999</v>
      </c>
      <c r="H26" s="151">
        <f t="shared" si="6"/>
        <v>0</v>
      </c>
    </row>
    <row r="27" spans="1:8" x14ac:dyDescent="0.2">
      <c r="A27" s="54"/>
      <c r="B27" s="55" t="s">
        <v>306</v>
      </c>
      <c r="C27" s="358">
        <v>0</v>
      </c>
      <c r="D27" s="358">
        <v>0</v>
      </c>
      <c r="E27" s="358">
        <f t="shared" si="5"/>
        <v>0</v>
      </c>
      <c r="F27" s="358">
        <v>0</v>
      </c>
      <c r="G27" s="358">
        <v>0</v>
      </c>
      <c r="H27" s="151">
        <f t="shared" si="6"/>
        <v>0</v>
      </c>
    </row>
    <row r="28" spans="1:8" x14ac:dyDescent="0.2">
      <c r="A28" s="54"/>
      <c r="B28" s="55" t="s">
        <v>307</v>
      </c>
      <c r="C28" s="358">
        <v>512668</v>
      </c>
      <c r="D28" s="358">
        <v>-315667.43</v>
      </c>
      <c r="E28" s="358">
        <f t="shared" si="5"/>
        <v>197000.57</v>
      </c>
      <c r="F28" s="358">
        <v>196998.79</v>
      </c>
      <c r="G28" s="358">
        <v>196998.79</v>
      </c>
      <c r="H28" s="151">
        <f t="shared" si="6"/>
        <v>1.7799999999988358</v>
      </c>
    </row>
    <row r="29" spans="1:8" x14ac:dyDescent="0.2">
      <c r="A29" s="274" t="s">
        <v>308</v>
      </c>
      <c r="B29" s="275"/>
      <c r="C29" s="358">
        <f t="shared" ref="C29:H29" si="7">SUM(C30:C38)</f>
        <v>8564247</v>
      </c>
      <c r="D29" s="358">
        <f t="shared" si="7"/>
        <v>-3891420.4099999997</v>
      </c>
      <c r="E29" s="358">
        <f t="shared" si="7"/>
        <v>4672826.59</v>
      </c>
      <c r="F29" s="358">
        <f t="shared" si="7"/>
        <v>4672819.8900000006</v>
      </c>
      <c r="G29" s="358">
        <f t="shared" si="7"/>
        <v>4476419.8900000006</v>
      </c>
      <c r="H29" s="358">
        <f t="shared" si="7"/>
        <v>6.7000000000116415</v>
      </c>
    </row>
    <row r="30" spans="1:8" x14ac:dyDescent="0.2">
      <c r="A30" s="54"/>
      <c r="B30" s="55" t="s">
        <v>309</v>
      </c>
      <c r="C30" s="358">
        <v>4490727</v>
      </c>
      <c r="D30" s="358">
        <v>-3295113.25</v>
      </c>
      <c r="E30" s="358">
        <f t="shared" ref="E30:E48" si="8">+C30+D30</f>
        <v>1195613.75</v>
      </c>
      <c r="F30" s="358">
        <v>1195613.75</v>
      </c>
      <c r="G30" s="358">
        <v>1070333.75</v>
      </c>
      <c r="H30" s="151">
        <f t="shared" si="6"/>
        <v>0</v>
      </c>
    </row>
    <row r="31" spans="1:8" x14ac:dyDescent="0.2">
      <c r="A31" s="54"/>
      <c r="B31" s="55" t="s">
        <v>310</v>
      </c>
      <c r="C31" s="358">
        <v>1301924</v>
      </c>
      <c r="D31" s="358">
        <v>-131082.94</v>
      </c>
      <c r="E31" s="358">
        <f t="shared" si="8"/>
        <v>1170841.06</v>
      </c>
      <c r="F31" s="358">
        <v>1170841.06</v>
      </c>
      <c r="G31" s="358">
        <v>1133721.06</v>
      </c>
      <c r="H31" s="151">
        <f t="shared" si="6"/>
        <v>0</v>
      </c>
    </row>
    <row r="32" spans="1:8" x14ac:dyDescent="0.2">
      <c r="A32" s="54"/>
      <c r="B32" s="55" t="s">
        <v>311</v>
      </c>
      <c r="C32" s="358">
        <v>932387</v>
      </c>
      <c r="D32" s="358">
        <v>-230940.55</v>
      </c>
      <c r="E32" s="358">
        <f t="shared" si="8"/>
        <v>701446.45</v>
      </c>
      <c r="F32" s="358">
        <v>701445.46</v>
      </c>
      <c r="G32" s="358">
        <v>677445.46</v>
      </c>
      <c r="H32" s="151">
        <f t="shared" si="6"/>
        <v>0.98999999999068677</v>
      </c>
    </row>
    <row r="33" spans="1:8" x14ac:dyDescent="0.2">
      <c r="A33" s="54"/>
      <c r="B33" s="55" t="s">
        <v>312</v>
      </c>
      <c r="C33" s="358">
        <v>800</v>
      </c>
      <c r="D33" s="358">
        <v>-75.8</v>
      </c>
      <c r="E33" s="358">
        <f t="shared" si="8"/>
        <v>724.2</v>
      </c>
      <c r="F33" s="358">
        <v>724.2</v>
      </c>
      <c r="G33" s="358">
        <v>724.2</v>
      </c>
      <c r="H33" s="151">
        <f t="shared" si="6"/>
        <v>0</v>
      </c>
    </row>
    <row r="34" spans="1:8" ht="24" x14ac:dyDescent="0.2">
      <c r="A34" s="54"/>
      <c r="B34" s="143" t="s">
        <v>313</v>
      </c>
      <c r="C34" s="358">
        <v>386620</v>
      </c>
      <c r="D34" s="358">
        <v>-25899.18</v>
      </c>
      <c r="E34" s="358">
        <f t="shared" si="8"/>
        <v>360720.82</v>
      </c>
      <c r="F34" s="358">
        <v>360720.1</v>
      </c>
      <c r="G34" s="358">
        <v>360720.1</v>
      </c>
      <c r="H34" s="151">
        <f t="shared" si="6"/>
        <v>0.72000000003026798</v>
      </c>
    </row>
    <row r="35" spans="1:8" x14ac:dyDescent="0.2">
      <c r="A35" s="54"/>
      <c r="B35" s="55" t="s">
        <v>314</v>
      </c>
      <c r="C35" s="358">
        <v>375506</v>
      </c>
      <c r="D35" s="358">
        <v>0</v>
      </c>
      <c r="E35" s="358">
        <f t="shared" si="8"/>
        <v>375506</v>
      </c>
      <c r="F35" s="358">
        <v>375503.58</v>
      </c>
      <c r="G35" s="358">
        <v>365503.58</v>
      </c>
      <c r="H35" s="151">
        <f t="shared" si="6"/>
        <v>2.4199999999837019</v>
      </c>
    </row>
    <row r="36" spans="1:8" x14ac:dyDescent="0.2">
      <c r="A36" s="54"/>
      <c r="B36" s="55" t="s">
        <v>315</v>
      </c>
      <c r="C36" s="358">
        <v>569553</v>
      </c>
      <c r="D36" s="358">
        <v>-47008.69</v>
      </c>
      <c r="E36" s="358">
        <f t="shared" si="8"/>
        <v>522544.31</v>
      </c>
      <c r="F36" s="358">
        <v>522542.44</v>
      </c>
      <c r="G36" s="358">
        <v>522542.44</v>
      </c>
      <c r="H36" s="151">
        <f t="shared" si="6"/>
        <v>1.8699999999953434</v>
      </c>
    </row>
    <row r="37" spans="1:8" x14ac:dyDescent="0.2">
      <c r="A37" s="54"/>
      <c r="B37" s="55" t="s">
        <v>316</v>
      </c>
      <c r="C37" s="358">
        <v>506730</v>
      </c>
      <c r="D37" s="358">
        <v>-161300</v>
      </c>
      <c r="E37" s="358">
        <f t="shared" si="8"/>
        <v>345430</v>
      </c>
      <c r="F37" s="358">
        <v>345429.3</v>
      </c>
      <c r="G37" s="358">
        <v>345429.3</v>
      </c>
      <c r="H37" s="151">
        <f t="shared" si="6"/>
        <v>0.70000000001164153</v>
      </c>
    </row>
    <row r="38" spans="1:8" x14ac:dyDescent="0.2">
      <c r="A38" s="54"/>
      <c r="B38" s="55" t="s">
        <v>317</v>
      </c>
      <c r="C38" s="358">
        <v>0</v>
      </c>
      <c r="D38" s="358">
        <v>0</v>
      </c>
      <c r="E38" s="358">
        <f t="shared" si="8"/>
        <v>0</v>
      </c>
      <c r="F38" s="358">
        <v>0</v>
      </c>
      <c r="G38" s="358">
        <v>0</v>
      </c>
      <c r="H38" s="151">
        <f t="shared" si="6"/>
        <v>0</v>
      </c>
    </row>
    <row r="39" spans="1:8" ht="24.75" customHeight="1" x14ac:dyDescent="0.2">
      <c r="A39" s="270" t="s">
        <v>318</v>
      </c>
      <c r="B39" s="271"/>
      <c r="C39" s="365">
        <f t="shared" ref="C39:H39" si="9">SUM(C40:C48)</f>
        <v>2840759.59</v>
      </c>
      <c r="D39" s="365">
        <f t="shared" si="9"/>
        <v>-170128.91</v>
      </c>
      <c r="E39" s="365">
        <f t="shared" si="9"/>
        <v>2670630.6799999997</v>
      </c>
      <c r="F39" s="365">
        <f t="shared" si="9"/>
        <v>2670626.1799999997</v>
      </c>
      <c r="G39" s="365">
        <f t="shared" si="9"/>
        <v>2670626.1799999997</v>
      </c>
      <c r="H39" s="365">
        <f t="shared" si="9"/>
        <v>4.4999999999272404</v>
      </c>
    </row>
    <row r="40" spans="1:8" x14ac:dyDescent="0.2">
      <c r="A40" s="54"/>
      <c r="B40" s="55" t="s">
        <v>319</v>
      </c>
      <c r="C40" s="358">
        <v>0</v>
      </c>
      <c r="D40" s="358">
        <v>0</v>
      </c>
      <c r="E40" s="358">
        <f t="shared" si="8"/>
        <v>0</v>
      </c>
      <c r="F40" s="358">
        <v>0</v>
      </c>
      <c r="G40" s="358">
        <v>0</v>
      </c>
      <c r="H40" s="151">
        <f t="shared" si="6"/>
        <v>0</v>
      </c>
    </row>
    <row r="41" spans="1:8" x14ac:dyDescent="0.2">
      <c r="A41" s="54"/>
      <c r="B41" s="55" t="s">
        <v>320</v>
      </c>
      <c r="C41" s="358">
        <v>2160000</v>
      </c>
      <c r="D41" s="358">
        <v>0</v>
      </c>
      <c r="E41" s="358">
        <f t="shared" si="8"/>
        <v>2160000</v>
      </c>
      <c r="F41" s="358">
        <v>2160000</v>
      </c>
      <c r="G41" s="358">
        <v>2160000</v>
      </c>
      <c r="H41" s="151">
        <f t="shared" si="6"/>
        <v>0</v>
      </c>
    </row>
    <row r="42" spans="1:8" x14ac:dyDescent="0.2">
      <c r="A42" s="54"/>
      <c r="B42" s="55" t="s">
        <v>321</v>
      </c>
      <c r="C42" s="358">
        <v>0</v>
      </c>
      <c r="D42" s="358">
        <v>0</v>
      </c>
      <c r="E42" s="358">
        <f t="shared" si="8"/>
        <v>0</v>
      </c>
      <c r="F42" s="358">
        <v>0</v>
      </c>
      <c r="G42" s="358">
        <v>0</v>
      </c>
      <c r="H42" s="151">
        <f t="shared" si="6"/>
        <v>0</v>
      </c>
    </row>
    <row r="43" spans="1:8" x14ac:dyDescent="0.2">
      <c r="A43" s="54"/>
      <c r="B43" s="55" t="s">
        <v>322</v>
      </c>
      <c r="C43" s="358">
        <v>642228.59</v>
      </c>
      <c r="D43" s="358">
        <v>-170128.91</v>
      </c>
      <c r="E43" s="358">
        <f t="shared" si="8"/>
        <v>472099.67999999993</v>
      </c>
      <c r="F43" s="358">
        <v>472095.88</v>
      </c>
      <c r="G43" s="358">
        <v>472095.88</v>
      </c>
      <c r="H43" s="151">
        <f t="shared" si="6"/>
        <v>3.7999999999301508</v>
      </c>
    </row>
    <row r="44" spans="1:8" x14ac:dyDescent="0.2">
      <c r="A44" s="54"/>
      <c r="B44" s="55" t="s">
        <v>323</v>
      </c>
      <c r="C44" s="358">
        <v>38531</v>
      </c>
      <c r="D44" s="358">
        <v>0</v>
      </c>
      <c r="E44" s="358">
        <f t="shared" si="8"/>
        <v>38531</v>
      </c>
      <c r="F44" s="358">
        <v>38530.300000000003</v>
      </c>
      <c r="G44" s="358">
        <v>38530.300000000003</v>
      </c>
      <c r="H44" s="151">
        <f t="shared" si="6"/>
        <v>0.69999999999708962</v>
      </c>
    </row>
    <row r="45" spans="1:8" x14ac:dyDescent="0.2">
      <c r="A45" s="54"/>
      <c r="B45" s="55" t="s">
        <v>324</v>
      </c>
      <c r="C45" s="358">
        <v>0</v>
      </c>
      <c r="D45" s="358">
        <v>0</v>
      </c>
      <c r="E45" s="358">
        <f t="shared" si="8"/>
        <v>0</v>
      </c>
      <c r="F45" s="358">
        <v>0</v>
      </c>
      <c r="G45" s="358">
        <v>0</v>
      </c>
      <c r="H45" s="151">
        <f t="shared" si="6"/>
        <v>0</v>
      </c>
    </row>
    <row r="46" spans="1:8" x14ac:dyDescent="0.2">
      <c r="A46" s="54"/>
      <c r="B46" s="55" t="s">
        <v>325</v>
      </c>
      <c r="C46" s="358">
        <v>0</v>
      </c>
      <c r="D46" s="358">
        <v>0</v>
      </c>
      <c r="E46" s="358">
        <f t="shared" si="8"/>
        <v>0</v>
      </c>
      <c r="F46" s="358">
        <v>0</v>
      </c>
      <c r="G46" s="358">
        <v>0</v>
      </c>
      <c r="H46" s="151">
        <f t="shared" si="6"/>
        <v>0</v>
      </c>
    </row>
    <row r="47" spans="1:8" x14ac:dyDescent="0.2">
      <c r="A47" s="54"/>
      <c r="B47" s="55" t="s">
        <v>326</v>
      </c>
      <c r="C47" s="358">
        <v>0</v>
      </c>
      <c r="D47" s="358">
        <v>0</v>
      </c>
      <c r="E47" s="358">
        <f t="shared" si="8"/>
        <v>0</v>
      </c>
      <c r="F47" s="358">
        <v>0</v>
      </c>
      <c r="G47" s="358">
        <v>0</v>
      </c>
      <c r="H47" s="151">
        <f t="shared" si="6"/>
        <v>0</v>
      </c>
    </row>
    <row r="48" spans="1:8" x14ac:dyDescent="0.2">
      <c r="A48" s="54"/>
      <c r="B48" s="55" t="s">
        <v>327</v>
      </c>
      <c r="C48" s="358">
        <v>0</v>
      </c>
      <c r="D48" s="358">
        <v>0</v>
      </c>
      <c r="E48" s="358">
        <f t="shared" si="8"/>
        <v>0</v>
      </c>
      <c r="F48" s="358">
        <v>0</v>
      </c>
      <c r="G48" s="358">
        <v>0</v>
      </c>
      <c r="H48" s="151">
        <f t="shared" si="6"/>
        <v>0</v>
      </c>
    </row>
    <row r="49" spans="1:8" ht="27.75" customHeight="1" x14ac:dyDescent="0.2">
      <c r="A49" s="270" t="s">
        <v>328</v>
      </c>
      <c r="B49" s="271"/>
      <c r="C49" s="365">
        <f t="shared" ref="C49:H49" si="10">SUM(C50:C58)</f>
        <v>244591</v>
      </c>
      <c r="D49" s="365">
        <f t="shared" si="10"/>
        <v>-170776.6</v>
      </c>
      <c r="E49" s="365">
        <f t="shared" si="10"/>
        <v>73814.399999999994</v>
      </c>
      <c r="F49" s="365">
        <f t="shared" si="10"/>
        <v>73810.009999999995</v>
      </c>
      <c r="G49" s="365">
        <f t="shared" si="10"/>
        <v>73810.009999999995</v>
      </c>
      <c r="H49" s="365">
        <f t="shared" si="10"/>
        <v>4.3899999999957799</v>
      </c>
    </row>
    <row r="50" spans="1:8" x14ac:dyDescent="0.2">
      <c r="A50" s="54"/>
      <c r="B50" s="55" t="s">
        <v>329</v>
      </c>
      <c r="C50" s="358">
        <v>214596</v>
      </c>
      <c r="D50" s="358">
        <v>-170776.6</v>
      </c>
      <c r="E50" s="358">
        <f t="shared" ref="E50:E83" si="11">+C50+D50</f>
        <v>43819.399999999994</v>
      </c>
      <c r="F50" s="358">
        <v>43815.519999999997</v>
      </c>
      <c r="G50" s="358">
        <v>43815.519999999997</v>
      </c>
      <c r="H50" s="151">
        <f t="shared" si="6"/>
        <v>3.8799999999973807</v>
      </c>
    </row>
    <row r="51" spans="1:8" x14ac:dyDescent="0.2">
      <c r="A51" s="54"/>
      <c r="B51" s="55" t="s">
        <v>330</v>
      </c>
      <c r="C51" s="358">
        <v>0</v>
      </c>
      <c r="D51" s="358">
        <v>0</v>
      </c>
      <c r="E51" s="358">
        <f t="shared" si="11"/>
        <v>0</v>
      </c>
      <c r="F51" s="358">
        <v>0</v>
      </c>
      <c r="G51" s="358">
        <v>0</v>
      </c>
      <c r="H51" s="151">
        <f t="shared" si="6"/>
        <v>0</v>
      </c>
    </row>
    <row r="52" spans="1:8" x14ac:dyDescent="0.2">
      <c r="A52" s="54"/>
      <c r="B52" s="55" t="s">
        <v>331</v>
      </c>
      <c r="C52" s="358">
        <v>0</v>
      </c>
      <c r="D52" s="358">
        <v>0</v>
      </c>
      <c r="E52" s="358">
        <f t="shared" si="11"/>
        <v>0</v>
      </c>
      <c r="F52" s="358">
        <v>0</v>
      </c>
      <c r="G52" s="358">
        <v>0</v>
      </c>
      <c r="H52" s="151">
        <f t="shared" si="6"/>
        <v>0</v>
      </c>
    </row>
    <row r="53" spans="1:8" x14ac:dyDescent="0.2">
      <c r="A53" s="54"/>
      <c r="B53" s="55" t="s">
        <v>332</v>
      </c>
      <c r="C53" s="358">
        <v>0</v>
      </c>
      <c r="D53" s="358">
        <v>0</v>
      </c>
      <c r="E53" s="358">
        <f t="shared" si="11"/>
        <v>0</v>
      </c>
      <c r="F53" s="358">
        <v>0</v>
      </c>
      <c r="G53" s="358">
        <v>0</v>
      </c>
      <c r="H53" s="151">
        <f t="shared" si="6"/>
        <v>0</v>
      </c>
    </row>
    <row r="54" spans="1:8" x14ac:dyDescent="0.2">
      <c r="A54" s="54"/>
      <c r="B54" s="55" t="s">
        <v>333</v>
      </c>
      <c r="C54" s="358">
        <v>0</v>
      </c>
      <c r="D54" s="358">
        <v>0</v>
      </c>
      <c r="E54" s="358">
        <f t="shared" si="11"/>
        <v>0</v>
      </c>
      <c r="F54" s="358">
        <v>0</v>
      </c>
      <c r="G54" s="358">
        <v>0</v>
      </c>
      <c r="H54" s="151">
        <f t="shared" si="6"/>
        <v>0</v>
      </c>
    </row>
    <row r="55" spans="1:8" x14ac:dyDescent="0.2">
      <c r="A55" s="54"/>
      <c r="B55" s="55" t="s">
        <v>334</v>
      </c>
      <c r="C55" s="358">
        <v>29995</v>
      </c>
      <c r="D55" s="358">
        <v>0</v>
      </c>
      <c r="E55" s="358">
        <f t="shared" si="11"/>
        <v>29995</v>
      </c>
      <c r="F55" s="358">
        <v>29994.49</v>
      </c>
      <c r="G55" s="358">
        <v>29994.49</v>
      </c>
      <c r="H55" s="151">
        <f t="shared" si="6"/>
        <v>0.50999999999839929</v>
      </c>
    </row>
    <row r="56" spans="1:8" x14ac:dyDescent="0.2">
      <c r="A56" s="54"/>
      <c r="B56" s="55" t="s">
        <v>335</v>
      </c>
      <c r="C56" s="358">
        <v>0</v>
      </c>
      <c r="D56" s="358">
        <v>0</v>
      </c>
      <c r="E56" s="358">
        <f t="shared" si="11"/>
        <v>0</v>
      </c>
      <c r="F56" s="358">
        <v>0</v>
      </c>
      <c r="G56" s="358">
        <v>0</v>
      </c>
      <c r="H56" s="151">
        <f t="shared" si="6"/>
        <v>0</v>
      </c>
    </row>
    <row r="57" spans="1:8" x14ac:dyDescent="0.2">
      <c r="A57" s="54"/>
      <c r="B57" s="55" t="s">
        <v>336</v>
      </c>
      <c r="C57" s="358">
        <v>0</v>
      </c>
      <c r="D57" s="358">
        <v>0</v>
      </c>
      <c r="E57" s="358">
        <f t="shared" si="11"/>
        <v>0</v>
      </c>
      <c r="F57" s="358">
        <v>0</v>
      </c>
      <c r="G57" s="358">
        <v>0</v>
      </c>
      <c r="H57" s="151">
        <f t="shared" si="6"/>
        <v>0</v>
      </c>
    </row>
    <row r="58" spans="1:8" x14ac:dyDescent="0.2">
      <c r="A58" s="54"/>
      <c r="B58" s="55" t="s">
        <v>337</v>
      </c>
      <c r="C58" s="358">
        <v>0</v>
      </c>
      <c r="D58" s="358">
        <v>0</v>
      </c>
      <c r="E58" s="358">
        <f t="shared" si="11"/>
        <v>0</v>
      </c>
      <c r="F58" s="358">
        <v>0</v>
      </c>
      <c r="G58" s="358">
        <v>0</v>
      </c>
      <c r="H58" s="151">
        <f t="shared" si="6"/>
        <v>0</v>
      </c>
    </row>
    <row r="59" spans="1:8" x14ac:dyDescent="0.2">
      <c r="A59" s="274" t="s">
        <v>338</v>
      </c>
      <c r="B59" s="275"/>
      <c r="C59" s="358">
        <f>SUM(C60:C62)</f>
        <v>0</v>
      </c>
      <c r="D59" s="358">
        <f>SUM(D60:D62)</f>
        <v>0</v>
      </c>
      <c r="E59" s="358">
        <f>SUM(E60:E62)</f>
        <v>0</v>
      </c>
      <c r="F59" s="358">
        <f>SUM(F60:F62)</f>
        <v>0</v>
      </c>
      <c r="G59" s="358">
        <f>SUM(G60:G62)</f>
        <v>0</v>
      </c>
      <c r="H59" s="358">
        <f>SUM(H60:H62)</f>
        <v>0</v>
      </c>
    </row>
    <row r="60" spans="1:8" x14ac:dyDescent="0.2">
      <c r="A60" s="54"/>
      <c r="B60" s="55" t="s">
        <v>339</v>
      </c>
      <c r="C60" s="358">
        <v>0</v>
      </c>
      <c r="D60" s="358">
        <v>0</v>
      </c>
      <c r="E60" s="358">
        <f t="shared" si="11"/>
        <v>0</v>
      </c>
      <c r="F60" s="364">
        <v>0</v>
      </c>
      <c r="G60" s="364">
        <v>0</v>
      </c>
      <c r="H60" s="151">
        <f t="shared" si="6"/>
        <v>0</v>
      </c>
    </row>
    <row r="61" spans="1:8" x14ac:dyDescent="0.2">
      <c r="A61" s="54"/>
      <c r="B61" s="55" t="s">
        <v>340</v>
      </c>
      <c r="C61" s="358">
        <v>0</v>
      </c>
      <c r="D61" s="358">
        <v>0</v>
      </c>
      <c r="E61" s="358">
        <f t="shared" si="11"/>
        <v>0</v>
      </c>
      <c r="F61" s="364">
        <v>0</v>
      </c>
      <c r="G61" s="364">
        <v>0</v>
      </c>
      <c r="H61" s="151">
        <f t="shared" si="6"/>
        <v>0</v>
      </c>
    </row>
    <row r="62" spans="1:8" x14ac:dyDescent="0.2">
      <c r="A62" s="54"/>
      <c r="B62" s="55" t="s">
        <v>341</v>
      </c>
      <c r="C62" s="358">
        <v>0</v>
      </c>
      <c r="D62" s="358">
        <v>0</v>
      </c>
      <c r="E62" s="358">
        <f t="shared" si="11"/>
        <v>0</v>
      </c>
      <c r="F62" s="364">
        <v>0</v>
      </c>
      <c r="G62" s="364">
        <v>0</v>
      </c>
      <c r="H62" s="151">
        <f t="shared" si="6"/>
        <v>0</v>
      </c>
    </row>
    <row r="63" spans="1:8" ht="27.75" customHeight="1" x14ac:dyDescent="0.2">
      <c r="A63" s="270" t="s">
        <v>342</v>
      </c>
      <c r="B63" s="271"/>
      <c r="C63" s="365">
        <v>0</v>
      </c>
      <c r="D63" s="365">
        <v>0</v>
      </c>
      <c r="E63" s="365">
        <f t="shared" si="11"/>
        <v>0</v>
      </c>
      <c r="F63" s="366">
        <v>0</v>
      </c>
      <c r="G63" s="366">
        <v>0</v>
      </c>
      <c r="H63" s="367">
        <f t="shared" si="6"/>
        <v>0</v>
      </c>
    </row>
    <row r="64" spans="1:8" x14ac:dyDescent="0.2">
      <c r="A64" s="54"/>
      <c r="B64" s="55" t="s">
        <v>343</v>
      </c>
      <c r="C64" s="358">
        <v>0</v>
      </c>
      <c r="D64" s="358">
        <v>0</v>
      </c>
      <c r="E64" s="358">
        <f t="shared" si="11"/>
        <v>0</v>
      </c>
      <c r="F64" s="364">
        <v>0</v>
      </c>
      <c r="G64" s="364">
        <v>0</v>
      </c>
      <c r="H64" s="151">
        <f t="shared" si="6"/>
        <v>0</v>
      </c>
    </row>
    <row r="65" spans="1:8" x14ac:dyDescent="0.2">
      <c r="A65" s="54"/>
      <c r="B65" s="55" t="s">
        <v>344</v>
      </c>
      <c r="C65" s="358">
        <v>0</v>
      </c>
      <c r="D65" s="358">
        <v>0</v>
      </c>
      <c r="E65" s="358">
        <f t="shared" si="11"/>
        <v>0</v>
      </c>
      <c r="F65" s="364">
        <v>0</v>
      </c>
      <c r="G65" s="364">
        <v>0</v>
      </c>
      <c r="H65" s="151">
        <f t="shared" si="6"/>
        <v>0</v>
      </c>
    </row>
    <row r="66" spans="1:8" x14ac:dyDescent="0.2">
      <c r="A66" s="54"/>
      <c r="B66" s="55" t="s">
        <v>345</v>
      </c>
      <c r="C66" s="358">
        <v>0</v>
      </c>
      <c r="D66" s="358">
        <v>0</v>
      </c>
      <c r="E66" s="358">
        <f t="shared" si="11"/>
        <v>0</v>
      </c>
      <c r="F66" s="364">
        <v>0</v>
      </c>
      <c r="G66" s="364">
        <v>0</v>
      </c>
      <c r="H66" s="151">
        <f t="shared" si="6"/>
        <v>0</v>
      </c>
    </row>
    <row r="67" spans="1:8" x14ac:dyDescent="0.2">
      <c r="A67" s="54"/>
      <c r="B67" s="55" t="s">
        <v>346</v>
      </c>
      <c r="C67" s="358">
        <v>0</v>
      </c>
      <c r="D67" s="358">
        <v>0</v>
      </c>
      <c r="E67" s="358">
        <f t="shared" si="11"/>
        <v>0</v>
      </c>
      <c r="F67" s="364">
        <v>0</v>
      </c>
      <c r="G67" s="364">
        <v>0</v>
      </c>
      <c r="H67" s="151">
        <f t="shared" si="6"/>
        <v>0</v>
      </c>
    </row>
    <row r="68" spans="1:8" x14ac:dyDescent="0.2">
      <c r="A68" s="54"/>
      <c r="B68" s="55" t="s">
        <v>347</v>
      </c>
      <c r="C68" s="358">
        <v>0</v>
      </c>
      <c r="D68" s="358">
        <v>0</v>
      </c>
      <c r="E68" s="358">
        <f t="shared" si="11"/>
        <v>0</v>
      </c>
      <c r="F68" s="364">
        <v>0</v>
      </c>
      <c r="G68" s="364">
        <v>0</v>
      </c>
      <c r="H68" s="151">
        <f t="shared" si="6"/>
        <v>0</v>
      </c>
    </row>
    <row r="69" spans="1:8" x14ac:dyDescent="0.2">
      <c r="A69" s="54"/>
      <c r="B69" s="55" t="s">
        <v>348</v>
      </c>
      <c r="C69" s="358">
        <v>0</v>
      </c>
      <c r="D69" s="358">
        <v>0</v>
      </c>
      <c r="E69" s="358">
        <f t="shared" si="11"/>
        <v>0</v>
      </c>
      <c r="F69" s="364">
        <v>0</v>
      </c>
      <c r="G69" s="364">
        <v>0</v>
      </c>
      <c r="H69" s="151">
        <f t="shared" si="6"/>
        <v>0</v>
      </c>
    </row>
    <row r="70" spans="1:8" x14ac:dyDescent="0.2">
      <c r="A70" s="54"/>
      <c r="B70" s="55" t="s">
        <v>349</v>
      </c>
      <c r="C70" s="358">
        <v>0</v>
      </c>
      <c r="D70" s="358">
        <v>0</v>
      </c>
      <c r="E70" s="358">
        <f t="shared" si="11"/>
        <v>0</v>
      </c>
      <c r="F70" s="364">
        <v>0</v>
      </c>
      <c r="G70" s="364">
        <v>0</v>
      </c>
      <c r="H70" s="151">
        <f t="shared" si="6"/>
        <v>0</v>
      </c>
    </row>
    <row r="71" spans="1:8" x14ac:dyDescent="0.2">
      <c r="A71" s="54"/>
      <c r="B71" s="55" t="s">
        <v>350</v>
      </c>
      <c r="C71" s="358">
        <v>0</v>
      </c>
      <c r="D71" s="358">
        <v>0</v>
      </c>
      <c r="E71" s="358">
        <f t="shared" si="11"/>
        <v>0</v>
      </c>
      <c r="F71" s="364">
        <v>0</v>
      </c>
      <c r="G71" s="364">
        <v>0</v>
      </c>
      <c r="H71" s="151">
        <f t="shared" si="6"/>
        <v>0</v>
      </c>
    </row>
    <row r="72" spans="1:8" x14ac:dyDescent="0.2">
      <c r="A72" s="274" t="s">
        <v>351</v>
      </c>
      <c r="B72" s="275"/>
      <c r="C72" s="358">
        <v>0</v>
      </c>
      <c r="D72" s="358">
        <v>0</v>
      </c>
      <c r="E72" s="358">
        <f t="shared" si="11"/>
        <v>0</v>
      </c>
      <c r="F72" s="364">
        <v>0</v>
      </c>
      <c r="G72" s="364">
        <v>0</v>
      </c>
      <c r="H72" s="151">
        <f t="shared" si="6"/>
        <v>0</v>
      </c>
    </row>
    <row r="73" spans="1:8" x14ac:dyDescent="0.2">
      <c r="A73" s="54"/>
      <c r="B73" s="55" t="s">
        <v>352</v>
      </c>
      <c r="C73" s="358">
        <v>0</v>
      </c>
      <c r="D73" s="358">
        <v>0</v>
      </c>
      <c r="E73" s="358">
        <f t="shared" si="11"/>
        <v>0</v>
      </c>
      <c r="F73" s="364">
        <v>0</v>
      </c>
      <c r="G73" s="364">
        <v>0</v>
      </c>
      <c r="H73" s="151">
        <f t="shared" si="6"/>
        <v>0</v>
      </c>
    </row>
    <row r="74" spans="1:8" x14ac:dyDescent="0.2">
      <c r="A74" s="54"/>
      <c r="B74" s="55" t="s">
        <v>353</v>
      </c>
      <c r="C74" s="358">
        <v>0</v>
      </c>
      <c r="D74" s="358">
        <v>0</v>
      </c>
      <c r="E74" s="358">
        <f t="shared" si="11"/>
        <v>0</v>
      </c>
      <c r="F74" s="364">
        <v>0</v>
      </c>
      <c r="G74" s="364">
        <v>0</v>
      </c>
      <c r="H74" s="151">
        <f t="shared" si="6"/>
        <v>0</v>
      </c>
    </row>
    <row r="75" spans="1:8" x14ac:dyDescent="0.2">
      <c r="A75" s="54"/>
      <c r="B75" s="55" t="s">
        <v>354</v>
      </c>
      <c r="C75" s="358">
        <v>0</v>
      </c>
      <c r="D75" s="358">
        <v>0</v>
      </c>
      <c r="E75" s="358">
        <f t="shared" si="11"/>
        <v>0</v>
      </c>
      <c r="F75" s="364">
        <v>0</v>
      </c>
      <c r="G75" s="364">
        <v>0</v>
      </c>
      <c r="H75" s="151">
        <f t="shared" si="6"/>
        <v>0</v>
      </c>
    </row>
    <row r="76" spans="1:8" x14ac:dyDescent="0.2">
      <c r="A76" s="274" t="s">
        <v>355</v>
      </c>
      <c r="B76" s="275"/>
      <c r="C76" s="358">
        <v>0</v>
      </c>
      <c r="D76" s="358">
        <v>0</v>
      </c>
      <c r="E76" s="358">
        <f t="shared" si="11"/>
        <v>0</v>
      </c>
      <c r="F76" s="364">
        <v>0</v>
      </c>
      <c r="G76" s="364">
        <v>0</v>
      </c>
      <c r="H76" s="151">
        <f t="shared" si="6"/>
        <v>0</v>
      </c>
    </row>
    <row r="77" spans="1:8" x14ac:dyDescent="0.2">
      <c r="A77" s="54"/>
      <c r="B77" s="55" t="s">
        <v>356</v>
      </c>
      <c r="C77" s="358">
        <v>0</v>
      </c>
      <c r="D77" s="358">
        <v>0</v>
      </c>
      <c r="E77" s="358">
        <f t="shared" si="11"/>
        <v>0</v>
      </c>
      <c r="F77" s="364">
        <v>0</v>
      </c>
      <c r="G77" s="364">
        <v>0</v>
      </c>
      <c r="H77" s="151">
        <f t="shared" si="6"/>
        <v>0</v>
      </c>
    </row>
    <row r="78" spans="1:8" x14ac:dyDescent="0.2">
      <c r="A78" s="54"/>
      <c r="B78" s="55" t="s">
        <v>357</v>
      </c>
      <c r="C78" s="358">
        <v>0</v>
      </c>
      <c r="D78" s="358">
        <v>0</v>
      </c>
      <c r="E78" s="358">
        <f t="shared" si="11"/>
        <v>0</v>
      </c>
      <c r="F78" s="364">
        <v>0</v>
      </c>
      <c r="G78" s="364">
        <v>0</v>
      </c>
      <c r="H78" s="151">
        <f t="shared" si="6"/>
        <v>0</v>
      </c>
    </row>
    <row r="79" spans="1:8" x14ac:dyDescent="0.2">
      <c r="A79" s="54"/>
      <c r="B79" s="55" t="s">
        <v>358</v>
      </c>
      <c r="C79" s="358">
        <v>0</v>
      </c>
      <c r="D79" s="358">
        <v>0</v>
      </c>
      <c r="E79" s="358">
        <f t="shared" si="11"/>
        <v>0</v>
      </c>
      <c r="F79" s="364">
        <v>0</v>
      </c>
      <c r="G79" s="364">
        <v>0</v>
      </c>
      <c r="H79" s="151">
        <f t="shared" si="6"/>
        <v>0</v>
      </c>
    </row>
    <row r="80" spans="1:8" x14ac:dyDescent="0.2">
      <c r="A80" s="54"/>
      <c r="B80" s="55" t="s">
        <v>359</v>
      </c>
      <c r="C80" s="358">
        <v>0</v>
      </c>
      <c r="D80" s="358">
        <v>0</v>
      </c>
      <c r="E80" s="358">
        <f t="shared" si="11"/>
        <v>0</v>
      </c>
      <c r="F80" s="364">
        <v>0</v>
      </c>
      <c r="G80" s="364">
        <v>0</v>
      </c>
      <c r="H80" s="151">
        <f t="shared" si="6"/>
        <v>0</v>
      </c>
    </row>
    <row r="81" spans="1:8" x14ac:dyDescent="0.2">
      <c r="A81" s="54"/>
      <c r="B81" s="55" t="s">
        <v>360</v>
      </c>
      <c r="C81" s="358">
        <v>0</v>
      </c>
      <c r="D81" s="358">
        <v>0</v>
      </c>
      <c r="E81" s="358">
        <f t="shared" si="11"/>
        <v>0</v>
      </c>
      <c r="F81" s="364">
        <v>0</v>
      </c>
      <c r="G81" s="364">
        <v>0</v>
      </c>
      <c r="H81" s="151">
        <f t="shared" si="6"/>
        <v>0</v>
      </c>
    </row>
    <row r="82" spans="1:8" x14ac:dyDescent="0.2">
      <c r="A82" s="54"/>
      <c r="B82" s="55" t="s">
        <v>361</v>
      </c>
      <c r="C82" s="358">
        <v>0</v>
      </c>
      <c r="D82" s="358">
        <v>0</v>
      </c>
      <c r="E82" s="358">
        <f t="shared" si="11"/>
        <v>0</v>
      </c>
      <c r="F82" s="364">
        <v>0</v>
      </c>
      <c r="G82" s="364">
        <v>0</v>
      </c>
      <c r="H82" s="151">
        <f t="shared" si="6"/>
        <v>0</v>
      </c>
    </row>
    <row r="83" spans="1:8" x14ac:dyDescent="0.2">
      <c r="A83" s="54"/>
      <c r="B83" s="55" t="s">
        <v>362</v>
      </c>
      <c r="C83" s="358">
        <v>0</v>
      </c>
      <c r="D83" s="358">
        <v>0</v>
      </c>
      <c r="E83" s="358">
        <f t="shared" si="11"/>
        <v>0</v>
      </c>
      <c r="F83" s="364">
        <v>0</v>
      </c>
      <c r="G83" s="364">
        <v>0</v>
      </c>
      <c r="H83" s="151">
        <f t="shared" si="6"/>
        <v>0</v>
      </c>
    </row>
    <row r="84" spans="1:8" x14ac:dyDescent="0.2">
      <c r="A84" s="274"/>
      <c r="B84" s="275"/>
      <c r="C84" s="368"/>
      <c r="D84" s="368"/>
      <c r="E84" s="368"/>
      <c r="F84" s="368"/>
      <c r="G84" s="368"/>
      <c r="H84" s="368"/>
    </row>
    <row r="85" spans="1:8" x14ac:dyDescent="0.2">
      <c r="A85" s="268"/>
      <c r="B85" s="269"/>
      <c r="C85" s="368"/>
      <c r="D85" s="368"/>
      <c r="E85" s="368"/>
      <c r="F85" s="368"/>
      <c r="G85" s="368"/>
      <c r="H85" s="368"/>
    </row>
    <row r="86" spans="1:8" x14ac:dyDescent="0.2">
      <c r="A86" s="268" t="s">
        <v>363</v>
      </c>
      <c r="B86" s="269"/>
      <c r="C86" s="369">
        <f t="shared" ref="C86:H86" si="12">+C87+C95+C105+C115+C125+C135+C139+C148+C152</f>
        <v>65661106.670000002</v>
      </c>
      <c r="D86" s="369">
        <f t="shared" si="12"/>
        <v>-26215787.5</v>
      </c>
      <c r="E86" s="369">
        <f t="shared" si="12"/>
        <v>39445319.170000002</v>
      </c>
      <c r="F86" s="369">
        <f t="shared" si="12"/>
        <v>39164281.439999998</v>
      </c>
      <c r="G86" s="369">
        <f t="shared" si="12"/>
        <v>39164281.439999998</v>
      </c>
      <c r="H86" s="369">
        <f t="shared" si="12"/>
        <v>281037.73000000045</v>
      </c>
    </row>
    <row r="87" spans="1:8" x14ac:dyDescent="0.2">
      <c r="A87" s="246" t="s">
        <v>290</v>
      </c>
      <c r="B87" s="267"/>
      <c r="C87" s="151">
        <f t="shared" ref="C87:H87" si="13">SUM(C88:C94)</f>
        <v>4289311.01</v>
      </c>
      <c r="D87" s="151">
        <f t="shared" si="13"/>
        <v>-83975.35</v>
      </c>
      <c r="E87" s="151">
        <f t="shared" si="13"/>
        <v>4205335.66</v>
      </c>
      <c r="F87" s="151">
        <f t="shared" si="13"/>
        <v>4205335.66</v>
      </c>
      <c r="G87" s="151">
        <f t="shared" si="13"/>
        <v>4205335.66</v>
      </c>
      <c r="H87" s="151">
        <f t="shared" si="13"/>
        <v>0</v>
      </c>
    </row>
    <row r="88" spans="1:8" x14ac:dyDescent="0.2">
      <c r="A88" s="54"/>
      <c r="B88" s="55" t="s">
        <v>291</v>
      </c>
      <c r="C88" s="358">
        <v>3827161</v>
      </c>
      <c r="D88" s="358">
        <v>-83975.35</v>
      </c>
      <c r="E88" s="358">
        <f t="shared" ref="E86:E149" si="14">+C88+D88</f>
        <v>3743185.65</v>
      </c>
      <c r="F88" s="364">
        <v>3743185.65</v>
      </c>
      <c r="G88" s="364">
        <v>3743185.65</v>
      </c>
      <c r="H88" s="151">
        <f t="shared" ref="H86:H149" si="15">+E88-F88</f>
        <v>0</v>
      </c>
    </row>
    <row r="89" spans="1:8" x14ac:dyDescent="0.2">
      <c r="A89" s="54"/>
      <c r="B89" s="55" t="s">
        <v>292</v>
      </c>
      <c r="C89" s="358">
        <v>0</v>
      </c>
      <c r="D89" s="358">
        <v>0</v>
      </c>
      <c r="E89" s="358">
        <f t="shared" si="14"/>
        <v>0</v>
      </c>
      <c r="F89" s="364">
        <v>0</v>
      </c>
      <c r="G89" s="364">
        <v>0</v>
      </c>
      <c r="H89" s="151">
        <f t="shared" si="15"/>
        <v>0</v>
      </c>
    </row>
    <row r="90" spans="1:8" x14ac:dyDescent="0.2">
      <c r="A90" s="54"/>
      <c r="B90" s="55" t="s">
        <v>293</v>
      </c>
      <c r="C90" s="358">
        <v>462150.01</v>
      </c>
      <c r="D90" s="358">
        <v>0</v>
      </c>
      <c r="E90" s="358">
        <f t="shared" si="14"/>
        <v>462150.01</v>
      </c>
      <c r="F90" s="364">
        <v>462150.01</v>
      </c>
      <c r="G90" s="364">
        <v>462150.01</v>
      </c>
      <c r="H90" s="151">
        <f t="shared" si="15"/>
        <v>0</v>
      </c>
    </row>
    <row r="91" spans="1:8" x14ac:dyDescent="0.2">
      <c r="A91" s="54"/>
      <c r="B91" s="55" t="s">
        <v>294</v>
      </c>
      <c r="C91" s="358">
        <v>0</v>
      </c>
      <c r="D91" s="358">
        <v>0</v>
      </c>
      <c r="E91" s="358">
        <f t="shared" si="14"/>
        <v>0</v>
      </c>
      <c r="F91" s="364">
        <v>0</v>
      </c>
      <c r="G91" s="364">
        <v>0</v>
      </c>
      <c r="H91" s="151">
        <f t="shared" si="15"/>
        <v>0</v>
      </c>
    </row>
    <row r="92" spans="1:8" x14ac:dyDescent="0.2">
      <c r="A92" s="54"/>
      <c r="B92" s="55" t="s">
        <v>295</v>
      </c>
      <c r="C92" s="358">
        <v>0</v>
      </c>
      <c r="D92" s="358">
        <v>0</v>
      </c>
      <c r="E92" s="358">
        <f t="shared" si="14"/>
        <v>0</v>
      </c>
      <c r="F92" s="364">
        <v>0</v>
      </c>
      <c r="G92" s="364">
        <v>0</v>
      </c>
      <c r="H92" s="151">
        <f t="shared" si="15"/>
        <v>0</v>
      </c>
    </row>
    <row r="93" spans="1:8" x14ac:dyDescent="0.2">
      <c r="A93" s="54"/>
      <c r="B93" s="55" t="s">
        <v>296</v>
      </c>
      <c r="C93" s="358">
        <v>0</v>
      </c>
      <c r="D93" s="358">
        <v>0</v>
      </c>
      <c r="E93" s="358">
        <f t="shared" si="14"/>
        <v>0</v>
      </c>
      <c r="F93" s="364">
        <v>0</v>
      </c>
      <c r="G93" s="364">
        <v>0</v>
      </c>
      <c r="H93" s="151">
        <f t="shared" si="15"/>
        <v>0</v>
      </c>
    </row>
    <row r="94" spans="1:8" x14ac:dyDescent="0.2">
      <c r="A94" s="54"/>
      <c r="B94" s="55" t="s">
        <v>297</v>
      </c>
      <c r="C94" s="358">
        <v>0</v>
      </c>
      <c r="D94" s="358">
        <v>0</v>
      </c>
      <c r="E94" s="358">
        <f t="shared" si="14"/>
        <v>0</v>
      </c>
      <c r="F94" s="364">
        <v>0</v>
      </c>
      <c r="G94" s="364">
        <v>0</v>
      </c>
      <c r="H94" s="151">
        <f t="shared" si="15"/>
        <v>0</v>
      </c>
    </row>
    <row r="95" spans="1:8" x14ac:dyDescent="0.2">
      <c r="A95" s="246" t="s">
        <v>298</v>
      </c>
      <c r="B95" s="267"/>
      <c r="C95" s="358">
        <f t="shared" ref="C95:H95" si="16">SUM(C96:C104)</f>
        <v>711261.79</v>
      </c>
      <c r="D95" s="358">
        <f t="shared" si="16"/>
        <v>-28926.83</v>
      </c>
      <c r="E95" s="358">
        <f t="shared" si="16"/>
        <v>682334.96</v>
      </c>
      <c r="F95" s="358">
        <f t="shared" si="16"/>
        <v>682334.96</v>
      </c>
      <c r="G95" s="358">
        <f t="shared" si="16"/>
        <v>682334.96</v>
      </c>
      <c r="H95" s="358">
        <f t="shared" si="16"/>
        <v>0</v>
      </c>
    </row>
    <row r="96" spans="1:8" ht="24" x14ac:dyDescent="0.2">
      <c r="A96" s="54"/>
      <c r="B96" s="143" t="s">
        <v>299</v>
      </c>
      <c r="C96" s="358">
        <v>305663.8</v>
      </c>
      <c r="D96" s="358">
        <v>-4108.84</v>
      </c>
      <c r="E96" s="358">
        <f t="shared" si="14"/>
        <v>301554.95999999996</v>
      </c>
      <c r="F96" s="364">
        <v>301554.96000000002</v>
      </c>
      <c r="G96" s="364">
        <v>301554.96000000002</v>
      </c>
      <c r="H96" s="151">
        <f t="shared" si="15"/>
        <v>0</v>
      </c>
    </row>
    <row r="97" spans="1:8" x14ac:dyDescent="0.2">
      <c r="A97" s="54"/>
      <c r="B97" s="55" t="s">
        <v>300</v>
      </c>
      <c r="C97" s="358">
        <v>17748</v>
      </c>
      <c r="D97" s="358">
        <v>0</v>
      </c>
      <c r="E97" s="358">
        <f t="shared" si="14"/>
        <v>17748</v>
      </c>
      <c r="F97" s="364">
        <v>17748</v>
      </c>
      <c r="G97" s="364">
        <v>17748</v>
      </c>
      <c r="H97" s="151">
        <f t="shared" si="15"/>
        <v>0</v>
      </c>
    </row>
    <row r="98" spans="1:8" x14ac:dyDescent="0.2">
      <c r="A98" s="54"/>
      <c r="B98" s="55" t="s">
        <v>301</v>
      </c>
      <c r="C98" s="358">
        <v>0</v>
      </c>
      <c r="D98" s="358">
        <v>0</v>
      </c>
      <c r="E98" s="358">
        <f t="shared" si="14"/>
        <v>0</v>
      </c>
      <c r="F98" s="364">
        <v>0</v>
      </c>
      <c r="G98" s="364">
        <v>0</v>
      </c>
      <c r="H98" s="151">
        <f t="shared" si="15"/>
        <v>0</v>
      </c>
    </row>
    <row r="99" spans="1:8" x14ac:dyDescent="0.2">
      <c r="A99" s="54"/>
      <c r="B99" s="55" t="s">
        <v>302</v>
      </c>
      <c r="C99" s="358">
        <v>0</v>
      </c>
      <c r="D99" s="358">
        <v>0</v>
      </c>
      <c r="E99" s="358">
        <f t="shared" si="14"/>
        <v>0</v>
      </c>
      <c r="F99" s="364">
        <v>0</v>
      </c>
      <c r="G99" s="364">
        <v>0</v>
      </c>
      <c r="H99" s="151">
        <f t="shared" si="15"/>
        <v>0</v>
      </c>
    </row>
    <row r="100" spans="1:8" x14ac:dyDescent="0.2">
      <c r="A100" s="54"/>
      <c r="B100" s="55" t="s">
        <v>303</v>
      </c>
      <c r="C100" s="358">
        <v>0</v>
      </c>
      <c r="D100" s="358">
        <v>0</v>
      </c>
      <c r="E100" s="358">
        <f t="shared" si="14"/>
        <v>0</v>
      </c>
      <c r="F100" s="364">
        <v>0</v>
      </c>
      <c r="G100" s="364">
        <v>0</v>
      </c>
      <c r="H100" s="151">
        <f t="shared" si="15"/>
        <v>0</v>
      </c>
    </row>
    <row r="101" spans="1:8" x14ac:dyDescent="0.2">
      <c r="A101" s="54"/>
      <c r="B101" s="55" t="s">
        <v>304</v>
      </c>
      <c r="C101" s="358">
        <v>337849.99</v>
      </c>
      <c r="D101" s="358">
        <v>-21217.99</v>
      </c>
      <c r="E101" s="358">
        <f t="shared" si="14"/>
        <v>316632</v>
      </c>
      <c r="F101" s="364">
        <v>316632</v>
      </c>
      <c r="G101" s="364">
        <v>316632</v>
      </c>
      <c r="H101" s="151">
        <f t="shared" si="15"/>
        <v>0</v>
      </c>
    </row>
    <row r="102" spans="1:8" x14ac:dyDescent="0.2">
      <c r="A102" s="54"/>
      <c r="B102" s="55" t="s">
        <v>305</v>
      </c>
      <c r="C102" s="358">
        <v>0</v>
      </c>
      <c r="D102" s="358">
        <v>0</v>
      </c>
      <c r="E102" s="358">
        <f t="shared" si="14"/>
        <v>0</v>
      </c>
      <c r="F102" s="364">
        <v>0</v>
      </c>
      <c r="G102" s="364">
        <v>0</v>
      </c>
      <c r="H102" s="151">
        <f t="shared" si="15"/>
        <v>0</v>
      </c>
    </row>
    <row r="103" spans="1:8" x14ac:dyDescent="0.2">
      <c r="A103" s="54"/>
      <c r="B103" s="55" t="s">
        <v>306</v>
      </c>
      <c r="C103" s="358">
        <v>0</v>
      </c>
      <c r="D103" s="358">
        <v>0</v>
      </c>
      <c r="E103" s="358">
        <f t="shared" si="14"/>
        <v>0</v>
      </c>
      <c r="F103" s="364">
        <v>0</v>
      </c>
      <c r="G103" s="364">
        <v>0</v>
      </c>
      <c r="H103" s="151">
        <f t="shared" si="15"/>
        <v>0</v>
      </c>
    </row>
    <row r="104" spans="1:8" x14ac:dyDescent="0.2">
      <c r="A104" s="54"/>
      <c r="B104" s="55" t="s">
        <v>307</v>
      </c>
      <c r="C104" s="358">
        <v>50000</v>
      </c>
      <c r="D104" s="358">
        <v>-3600</v>
      </c>
      <c r="E104" s="358">
        <f t="shared" si="14"/>
        <v>46400</v>
      </c>
      <c r="F104" s="364">
        <v>46400</v>
      </c>
      <c r="G104" s="364">
        <v>46400</v>
      </c>
      <c r="H104" s="151">
        <f t="shared" si="15"/>
        <v>0</v>
      </c>
    </row>
    <row r="105" spans="1:8" x14ac:dyDescent="0.2">
      <c r="A105" s="246" t="s">
        <v>308</v>
      </c>
      <c r="B105" s="267"/>
      <c r="C105" s="358">
        <f t="shared" ref="C105:H105" si="17">SUM(C106:C114)</f>
        <v>3728280</v>
      </c>
      <c r="D105" s="358">
        <f t="shared" si="17"/>
        <v>-687231</v>
      </c>
      <c r="E105" s="358">
        <f t="shared" si="17"/>
        <v>3041049</v>
      </c>
      <c r="F105" s="358">
        <f t="shared" si="17"/>
        <v>3041049</v>
      </c>
      <c r="G105" s="358">
        <f t="shared" si="17"/>
        <v>3041049</v>
      </c>
      <c r="H105" s="358">
        <f t="shared" si="17"/>
        <v>0</v>
      </c>
    </row>
    <row r="106" spans="1:8" x14ac:dyDescent="0.2">
      <c r="A106" s="54"/>
      <c r="B106" s="55" t="s">
        <v>309</v>
      </c>
      <c r="C106" s="358">
        <v>3200000</v>
      </c>
      <c r="D106" s="358">
        <v>-342731</v>
      </c>
      <c r="E106" s="358">
        <f t="shared" si="14"/>
        <v>2857269</v>
      </c>
      <c r="F106" s="364">
        <v>2857269</v>
      </c>
      <c r="G106" s="364">
        <v>2857269</v>
      </c>
      <c r="H106" s="151">
        <f t="shared" si="15"/>
        <v>0</v>
      </c>
    </row>
    <row r="107" spans="1:8" x14ac:dyDescent="0.2">
      <c r="A107" s="54"/>
      <c r="B107" s="55" t="s">
        <v>310</v>
      </c>
      <c r="C107" s="358">
        <v>9280</v>
      </c>
      <c r="D107" s="358">
        <v>0</v>
      </c>
      <c r="E107" s="358">
        <f t="shared" si="14"/>
        <v>9280</v>
      </c>
      <c r="F107" s="364">
        <v>9280</v>
      </c>
      <c r="G107" s="364">
        <v>9280</v>
      </c>
      <c r="H107" s="151">
        <f t="shared" si="15"/>
        <v>0</v>
      </c>
    </row>
    <row r="108" spans="1:8" x14ac:dyDescent="0.2">
      <c r="A108" s="54"/>
      <c r="B108" s="55" t="s">
        <v>311</v>
      </c>
      <c r="C108" s="358">
        <v>0</v>
      </c>
      <c r="D108" s="358">
        <v>0</v>
      </c>
      <c r="E108" s="358">
        <f t="shared" si="14"/>
        <v>0</v>
      </c>
      <c r="F108" s="364">
        <v>0</v>
      </c>
      <c r="G108" s="364">
        <v>0</v>
      </c>
      <c r="H108" s="151">
        <f t="shared" si="15"/>
        <v>0</v>
      </c>
    </row>
    <row r="109" spans="1:8" x14ac:dyDescent="0.2">
      <c r="A109" s="54"/>
      <c r="B109" s="55" t="s">
        <v>312</v>
      </c>
      <c r="C109" s="358">
        <v>0</v>
      </c>
      <c r="D109" s="358">
        <v>0</v>
      </c>
      <c r="E109" s="358">
        <f t="shared" si="14"/>
        <v>0</v>
      </c>
      <c r="F109" s="364">
        <v>0</v>
      </c>
      <c r="G109" s="364">
        <v>0</v>
      </c>
      <c r="H109" s="151">
        <f t="shared" si="15"/>
        <v>0</v>
      </c>
    </row>
    <row r="110" spans="1:8" ht="24" x14ac:dyDescent="0.2">
      <c r="A110" s="54"/>
      <c r="B110" s="143" t="s">
        <v>313</v>
      </c>
      <c r="C110" s="358">
        <v>0</v>
      </c>
      <c r="D110" s="358">
        <v>0</v>
      </c>
      <c r="E110" s="358">
        <f t="shared" si="14"/>
        <v>0</v>
      </c>
      <c r="F110" s="364">
        <v>0</v>
      </c>
      <c r="G110" s="364">
        <v>0</v>
      </c>
      <c r="H110" s="151">
        <f t="shared" si="15"/>
        <v>0</v>
      </c>
    </row>
    <row r="111" spans="1:8" x14ac:dyDescent="0.2">
      <c r="A111" s="54"/>
      <c r="B111" s="55" t="s">
        <v>314</v>
      </c>
      <c r="C111" s="358">
        <v>0</v>
      </c>
      <c r="D111" s="358">
        <v>0</v>
      </c>
      <c r="E111" s="358">
        <f t="shared" si="14"/>
        <v>0</v>
      </c>
      <c r="F111" s="364">
        <v>0</v>
      </c>
      <c r="G111" s="364">
        <v>0</v>
      </c>
      <c r="H111" s="151">
        <f t="shared" si="15"/>
        <v>0</v>
      </c>
    </row>
    <row r="112" spans="1:8" x14ac:dyDescent="0.2">
      <c r="A112" s="54"/>
      <c r="B112" s="55" t="s">
        <v>315</v>
      </c>
      <c r="C112" s="358">
        <v>359000</v>
      </c>
      <c r="D112" s="358">
        <v>-344500</v>
      </c>
      <c r="E112" s="358">
        <f t="shared" si="14"/>
        <v>14500</v>
      </c>
      <c r="F112" s="364">
        <v>14500</v>
      </c>
      <c r="G112" s="364">
        <v>14500</v>
      </c>
      <c r="H112" s="151">
        <f t="shared" si="15"/>
        <v>0</v>
      </c>
    </row>
    <row r="113" spans="1:8" x14ac:dyDescent="0.2">
      <c r="A113" s="54"/>
      <c r="B113" s="55" t="s">
        <v>316</v>
      </c>
      <c r="C113" s="358">
        <v>160000</v>
      </c>
      <c r="D113" s="358">
        <v>0</v>
      </c>
      <c r="E113" s="358">
        <f t="shared" si="14"/>
        <v>160000</v>
      </c>
      <c r="F113" s="364">
        <v>160000</v>
      </c>
      <c r="G113" s="364">
        <v>160000</v>
      </c>
      <c r="H113" s="151">
        <f t="shared" si="15"/>
        <v>0</v>
      </c>
    </row>
    <row r="114" spans="1:8" x14ac:dyDescent="0.2">
      <c r="A114" s="54"/>
      <c r="B114" s="55" t="s">
        <v>317</v>
      </c>
      <c r="C114" s="358">
        <v>0</v>
      </c>
      <c r="D114" s="358">
        <v>0</v>
      </c>
      <c r="E114" s="358">
        <f t="shared" si="14"/>
        <v>0</v>
      </c>
      <c r="F114" s="364">
        <v>0</v>
      </c>
      <c r="G114" s="364">
        <v>0</v>
      </c>
      <c r="H114" s="151">
        <f t="shared" si="15"/>
        <v>0</v>
      </c>
    </row>
    <row r="115" spans="1:8" ht="24.75" customHeight="1" x14ac:dyDescent="0.2">
      <c r="A115" s="270" t="s">
        <v>318</v>
      </c>
      <c r="B115" s="271"/>
      <c r="C115" s="365">
        <f t="shared" ref="C115:H115" si="18">SUM(C116:C124)</f>
        <v>1110586</v>
      </c>
      <c r="D115" s="365">
        <f t="shared" si="18"/>
        <v>-1524.6</v>
      </c>
      <c r="E115" s="365">
        <f t="shared" si="18"/>
        <v>1109061.3999999999</v>
      </c>
      <c r="F115" s="365">
        <f t="shared" si="18"/>
        <v>1109061.3999999999</v>
      </c>
      <c r="G115" s="365">
        <f t="shared" si="18"/>
        <v>1109061.3999999999</v>
      </c>
      <c r="H115" s="365">
        <f t="shared" si="18"/>
        <v>0</v>
      </c>
    </row>
    <row r="116" spans="1:8" x14ac:dyDescent="0.2">
      <c r="A116" s="54"/>
      <c r="B116" s="55" t="s">
        <v>319</v>
      </c>
      <c r="C116" s="358">
        <v>67146</v>
      </c>
      <c r="D116" s="358">
        <v>0</v>
      </c>
      <c r="E116" s="358">
        <f t="shared" si="14"/>
        <v>67146</v>
      </c>
      <c r="F116" s="364">
        <v>67146</v>
      </c>
      <c r="G116" s="364">
        <v>67146</v>
      </c>
      <c r="H116" s="151">
        <f t="shared" si="15"/>
        <v>0</v>
      </c>
    </row>
    <row r="117" spans="1:8" x14ac:dyDescent="0.2">
      <c r="A117" s="54"/>
      <c r="B117" s="55" t="s">
        <v>320</v>
      </c>
      <c r="C117" s="358">
        <v>0</v>
      </c>
      <c r="D117" s="358">
        <v>0</v>
      </c>
      <c r="E117" s="358">
        <f t="shared" si="14"/>
        <v>0</v>
      </c>
      <c r="F117" s="364">
        <v>0</v>
      </c>
      <c r="G117" s="364">
        <v>0</v>
      </c>
      <c r="H117" s="151">
        <f t="shared" si="15"/>
        <v>0</v>
      </c>
    </row>
    <row r="118" spans="1:8" x14ac:dyDescent="0.2">
      <c r="A118" s="54"/>
      <c r="B118" s="55" t="s">
        <v>321</v>
      </c>
      <c r="C118" s="358">
        <v>0</v>
      </c>
      <c r="D118" s="358">
        <v>0</v>
      </c>
      <c r="E118" s="358">
        <f t="shared" si="14"/>
        <v>0</v>
      </c>
      <c r="F118" s="364">
        <v>0</v>
      </c>
      <c r="G118" s="364">
        <v>0</v>
      </c>
      <c r="H118" s="151">
        <f t="shared" si="15"/>
        <v>0</v>
      </c>
    </row>
    <row r="119" spans="1:8" x14ac:dyDescent="0.2">
      <c r="A119" s="54"/>
      <c r="B119" s="55" t="s">
        <v>322</v>
      </c>
      <c r="C119" s="358">
        <v>1043440</v>
      </c>
      <c r="D119" s="358">
        <v>-1524.6</v>
      </c>
      <c r="E119" s="358">
        <f t="shared" si="14"/>
        <v>1041915.4</v>
      </c>
      <c r="F119" s="364">
        <v>1041915.4</v>
      </c>
      <c r="G119" s="364">
        <v>1041915.4</v>
      </c>
      <c r="H119" s="151">
        <f t="shared" si="15"/>
        <v>0</v>
      </c>
    </row>
    <row r="120" spans="1:8" x14ac:dyDescent="0.2">
      <c r="A120" s="54"/>
      <c r="B120" s="55" t="s">
        <v>323</v>
      </c>
      <c r="C120" s="358">
        <v>0</v>
      </c>
      <c r="D120" s="358">
        <v>0</v>
      </c>
      <c r="E120" s="358">
        <f t="shared" si="14"/>
        <v>0</v>
      </c>
      <c r="F120" s="364">
        <v>0</v>
      </c>
      <c r="G120" s="364">
        <v>0</v>
      </c>
      <c r="H120" s="151">
        <f t="shared" si="15"/>
        <v>0</v>
      </c>
    </row>
    <row r="121" spans="1:8" x14ac:dyDescent="0.2">
      <c r="A121" s="54"/>
      <c r="B121" s="55" t="s">
        <v>324</v>
      </c>
      <c r="C121" s="358">
        <v>0</v>
      </c>
      <c r="D121" s="358">
        <v>0</v>
      </c>
      <c r="E121" s="358">
        <f t="shared" si="14"/>
        <v>0</v>
      </c>
      <c r="F121" s="364">
        <v>0</v>
      </c>
      <c r="G121" s="364">
        <v>0</v>
      </c>
      <c r="H121" s="151">
        <f t="shared" si="15"/>
        <v>0</v>
      </c>
    </row>
    <row r="122" spans="1:8" x14ac:dyDescent="0.2">
      <c r="A122" s="54"/>
      <c r="B122" s="55" t="s">
        <v>325</v>
      </c>
      <c r="C122" s="358">
        <v>0</v>
      </c>
      <c r="D122" s="358">
        <v>0</v>
      </c>
      <c r="E122" s="358">
        <f t="shared" si="14"/>
        <v>0</v>
      </c>
      <c r="F122" s="364">
        <v>0</v>
      </c>
      <c r="G122" s="364">
        <v>0</v>
      </c>
      <c r="H122" s="151">
        <f t="shared" si="15"/>
        <v>0</v>
      </c>
    </row>
    <row r="123" spans="1:8" x14ac:dyDescent="0.2">
      <c r="A123" s="54"/>
      <c r="B123" s="55" t="s">
        <v>326</v>
      </c>
      <c r="C123" s="358">
        <v>0</v>
      </c>
      <c r="D123" s="358">
        <v>0</v>
      </c>
      <c r="E123" s="358">
        <f t="shared" si="14"/>
        <v>0</v>
      </c>
      <c r="F123" s="364">
        <v>0</v>
      </c>
      <c r="G123" s="364">
        <v>0</v>
      </c>
      <c r="H123" s="151">
        <f t="shared" si="15"/>
        <v>0</v>
      </c>
    </row>
    <row r="124" spans="1:8" x14ac:dyDescent="0.2">
      <c r="A124" s="54"/>
      <c r="B124" s="55" t="s">
        <v>327</v>
      </c>
      <c r="C124" s="358">
        <v>0</v>
      </c>
      <c r="D124" s="358">
        <v>0</v>
      </c>
      <c r="E124" s="358">
        <f t="shared" si="14"/>
        <v>0</v>
      </c>
      <c r="F124" s="364">
        <v>0</v>
      </c>
      <c r="G124" s="364">
        <v>0</v>
      </c>
      <c r="H124" s="151">
        <f t="shared" si="15"/>
        <v>0</v>
      </c>
    </row>
    <row r="125" spans="1:8" ht="25.5" customHeight="1" x14ac:dyDescent="0.2">
      <c r="A125" s="272" t="s">
        <v>328</v>
      </c>
      <c r="B125" s="273"/>
      <c r="C125" s="365">
        <f t="shared" ref="C125:H125" si="19">SUM(C126:C134)</f>
        <v>0</v>
      </c>
      <c r="D125" s="365">
        <f t="shared" si="19"/>
        <v>0</v>
      </c>
      <c r="E125" s="365">
        <f t="shared" si="19"/>
        <v>0</v>
      </c>
      <c r="F125" s="365">
        <f t="shared" si="19"/>
        <v>0</v>
      </c>
      <c r="G125" s="365">
        <f t="shared" si="19"/>
        <v>0</v>
      </c>
      <c r="H125" s="365">
        <f t="shared" si="19"/>
        <v>0</v>
      </c>
    </row>
    <row r="126" spans="1:8" x14ac:dyDescent="0.2">
      <c r="A126" s="54"/>
      <c r="B126" s="55" t="s">
        <v>329</v>
      </c>
      <c r="C126" s="358">
        <v>0</v>
      </c>
      <c r="D126" s="358">
        <v>0</v>
      </c>
      <c r="E126" s="358">
        <f t="shared" si="14"/>
        <v>0</v>
      </c>
      <c r="F126" s="364">
        <v>0</v>
      </c>
      <c r="G126" s="364">
        <v>0</v>
      </c>
      <c r="H126" s="151">
        <f t="shared" si="15"/>
        <v>0</v>
      </c>
    </row>
    <row r="127" spans="1:8" x14ac:dyDescent="0.2">
      <c r="A127" s="54"/>
      <c r="B127" s="55" t="s">
        <v>330</v>
      </c>
      <c r="C127" s="358">
        <v>0</v>
      </c>
      <c r="D127" s="358">
        <v>0</v>
      </c>
      <c r="E127" s="358">
        <f t="shared" si="14"/>
        <v>0</v>
      </c>
      <c r="F127" s="364">
        <v>0</v>
      </c>
      <c r="G127" s="364">
        <v>0</v>
      </c>
      <c r="H127" s="151">
        <f t="shared" si="15"/>
        <v>0</v>
      </c>
    </row>
    <row r="128" spans="1:8" x14ac:dyDescent="0.2">
      <c r="A128" s="54"/>
      <c r="B128" s="55" t="s">
        <v>331</v>
      </c>
      <c r="C128" s="358">
        <v>0</v>
      </c>
      <c r="D128" s="358">
        <v>0</v>
      </c>
      <c r="E128" s="358">
        <f t="shared" si="14"/>
        <v>0</v>
      </c>
      <c r="F128" s="364">
        <v>0</v>
      </c>
      <c r="G128" s="364">
        <v>0</v>
      </c>
      <c r="H128" s="151">
        <f t="shared" si="15"/>
        <v>0</v>
      </c>
    </row>
    <row r="129" spans="1:8" x14ac:dyDescent="0.2">
      <c r="A129" s="54"/>
      <c r="B129" s="55" t="s">
        <v>332</v>
      </c>
      <c r="C129" s="358">
        <v>0</v>
      </c>
      <c r="D129" s="358">
        <v>0</v>
      </c>
      <c r="E129" s="358">
        <f t="shared" si="14"/>
        <v>0</v>
      </c>
      <c r="F129" s="364">
        <v>0</v>
      </c>
      <c r="G129" s="364">
        <v>0</v>
      </c>
      <c r="H129" s="151">
        <f t="shared" si="15"/>
        <v>0</v>
      </c>
    </row>
    <row r="130" spans="1:8" x14ac:dyDescent="0.2">
      <c r="A130" s="54"/>
      <c r="B130" s="55" t="s">
        <v>333</v>
      </c>
      <c r="C130" s="358">
        <v>0</v>
      </c>
      <c r="D130" s="358">
        <v>0</v>
      </c>
      <c r="E130" s="358">
        <f t="shared" si="14"/>
        <v>0</v>
      </c>
      <c r="F130" s="364">
        <v>0</v>
      </c>
      <c r="G130" s="364">
        <v>0</v>
      </c>
      <c r="H130" s="151">
        <f t="shared" si="15"/>
        <v>0</v>
      </c>
    </row>
    <row r="131" spans="1:8" x14ac:dyDescent="0.2">
      <c r="A131" s="54"/>
      <c r="B131" s="55" t="s">
        <v>334</v>
      </c>
      <c r="C131" s="358">
        <v>0</v>
      </c>
      <c r="D131" s="358">
        <v>0</v>
      </c>
      <c r="E131" s="358">
        <f t="shared" si="14"/>
        <v>0</v>
      </c>
      <c r="F131" s="364">
        <v>0</v>
      </c>
      <c r="G131" s="364">
        <v>0</v>
      </c>
      <c r="H131" s="151">
        <f t="shared" si="15"/>
        <v>0</v>
      </c>
    </row>
    <row r="132" spans="1:8" x14ac:dyDescent="0.2">
      <c r="A132" s="54"/>
      <c r="B132" s="55" t="s">
        <v>335</v>
      </c>
      <c r="C132" s="358">
        <v>0</v>
      </c>
      <c r="D132" s="358">
        <v>0</v>
      </c>
      <c r="E132" s="358">
        <f t="shared" si="14"/>
        <v>0</v>
      </c>
      <c r="F132" s="364">
        <v>0</v>
      </c>
      <c r="G132" s="364">
        <v>0</v>
      </c>
      <c r="H132" s="151">
        <f t="shared" si="15"/>
        <v>0</v>
      </c>
    </row>
    <row r="133" spans="1:8" x14ac:dyDescent="0.2">
      <c r="A133" s="54"/>
      <c r="B133" s="55" t="s">
        <v>336</v>
      </c>
      <c r="C133" s="358">
        <v>0</v>
      </c>
      <c r="D133" s="358">
        <v>0</v>
      </c>
      <c r="E133" s="358">
        <f t="shared" si="14"/>
        <v>0</v>
      </c>
      <c r="F133" s="364">
        <v>0</v>
      </c>
      <c r="G133" s="364">
        <v>0</v>
      </c>
      <c r="H133" s="151">
        <f t="shared" si="15"/>
        <v>0</v>
      </c>
    </row>
    <row r="134" spans="1:8" x14ac:dyDescent="0.2">
      <c r="A134" s="54"/>
      <c r="B134" s="55" t="s">
        <v>337</v>
      </c>
      <c r="C134" s="358">
        <v>0</v>
      </c>
      <c r="D134" s="358">
        <v>0</v>
      </c>
      <c r="E134" s="358">
        <f t="shared" si="14"/>
        <v>0</v>
      </c>
      <c r="F134" s="364">
        <v>0</v>
      </c>
      <c r="G134" s="364">
        <v>0</v>
      </c>
      <c r="H134" s="151">
        <f t="shared" si="15"/>
        <v>0</v>
      </c>
    </row>
    <row r="135" spans="1:8" x14ac:dyDescent="0.2">
      <c r="A135" s="246" t="s">
        <v>338</v>
      </c>
      <c r="B135" s="267"/>
      <c r="C135" s="358">
        <f>SUM(C136:C138)</f>
        <v>55821667.870000005</v>
      </c>
      <c r="D135" s="358">
        <f>SUM(D136:D138)</f>
        <v>-25414129.719999999</v>
      </c>
      <c r="E135" s="358">
        <f>SUM(E136:E138)</f>
        <v>30407538.150000002</v>
      </c>
      <c r="F135" s="358">
        <f>SUM(F136:F138)</f>
        <v>30126500.420000002</v>
      </c>
      <c r="G135" s="358">
        <f>SUM(G136:G138)</f>
        <v>30126500.420000002</v>
      </c>
      <c r="H135" s="358">
        <f>SUM(H136:H138)</f>
        <v>281037.73000000045</v>
      </c>
    </row>
    <row r="136" spans="1:8" x14ac:dyDescent="0.2">
      <c r="A136" s="54"/>
      <c r="B136" s="55" t="s">
        <v>339</v>
      </c>
      <c r="C136" s="358">
        <v>29637026.370000001</v>
      </c>
      <c r="D136" s="358">
        <v>0</v>
      </c>
      <c r="E136" s="358">
        <f t="shared" si="14"/>
        <v>29637026.370000001</v>
      </c>
      <c r="F136" s="364">
        <v>29614500.420000002</v>
      </c>
      <c r="G136" s="364">
        <v>29614500.420000002</v>
      </c>
      <c r="H136" s="151">
        <f t="shared" si="15"/>
        <v>22525.949999999255</v>
      </c>
    </row>
    <row r="137" spans="1:8" x14ac:dyDescent="0.2">
      <c r="A137" s="54"/>
      <c r="B137" s="55" t="s">
        <v>340</v>
      </c>
      <c r="C137" s="358">
        <v>26184641.5</v>
      </c>
      <c r="D137" s="358">
        <v>-25414129.719999999</v>
      </c>
      <c r="E137" s="358">
        <f t="shared" si="14"/>
        <v>770511.78000000119</v>
      </c>
      <c r="F137" s="364">
        <v>512000</v>
      </c>
      <c r="G137" s="364">
        <v>512000</v>
      </c>
      <c r="H137" s="151">
        <f t="shared" si="15"/>
        <v>258511.78000000119</v>
      </c>
    </row>
    <row r="138" spans="1:8" x14ac:dyDescent="0.2">
      <c r="A138" s="54"/>
      <c r="B138" s="55" t="s">
        <v>341</v>
      </c>
      <c r="C138" s="358">
        <v>0</v>
      </c>
      <c r="D138" s="358">
        <v>0</v>
      </c>
      <c r="E138" s="358">
        <f t="shared" si="14"/>
        <v>0</v>
      </c>
      <c r="F138" s="364">
        <v>0</v>
      </c>
      <c r="G138" s="364">
        <v>0</v>
      </c>
      <c r="H138" s="151">
        <f t="shared" si="15"/>
        <v>0</v>
      </c>
    </row>
    <row r="139" spans="1:8" x14ac:dyDescent="0.2">
      <c r="A139" s="246" t="s">
        <v>342</v>
      </c>
      <c r="B139" s="267"/>
      <c r="C139" s="358">
        <v>0</v>
      </c>
      <c r="D139" s="358">
        <v>0</v>
      </c>
      <c r="E139" s="358">
        <f t="shared" si="14"/>
        <v>0</v>
      </c>
      <c r="F139" s="364">
        <v>0</v>
      </c>
      <c r="G139" s="364">
        <v>0</v>
      </c>
      <c r="H139" s="151">
        <f t="shared" si="15"/>
        <v>0</v>
      </c>
    </row>
    <row r="140" spans="1:8" x14ac:dyDescent="0.2">
      <c r="A140" s="54"/>
      <c r="B140" s="55" t="s">
        <v>343</v>
      </c>
      <c r="C140" s="358">
        <v>0</v>
      </c>
      <c r="D140" s="358">
        <v>0</v>
      </c>
      <c r="E140" s="358">
        <f t="shared" si="14"/>
        <v>0</v>
      </c>
      <c r="F140" s="364">
        <v>0</v>
      </c>
      <c r="G140" s="364">
        <v>0</v>
      </c>
      <c r="H140" s="151">
        <f t="shared" si="15"/>
        <v>0</v>
      </c>
    </row>
    <row r="141" spans="1:8" x14ac:dyDescent="0.2">
      <c r="A141" s="54"/>
      <c r="B141" s="55" t="s">
        <v>344</v>
      </c>
      <c r="C141" s="358">
        <v>0</v>
      </c>
      <c r="D141" s="358">
        <v>0</v>
      </c>
      <c r="E141" s="358">
        <f t="shared" si="14"/>
        <v>0</v>
      </c>
      <c r="F141" s="364">
        <v>0</v>
      </c>
      <c r="G141" s="364">
        <v>0</v>
      </c>
      <c r="H141" s="151">
        <f t="shared" si="15"/>
        <v>0</v>
      </c>
    </row>
    <row r="142" spans="1:8" x14ac:dyDescent="0.2">
      <c r="A142" s="54"/>
      <c r="B142" s="55" t="s">
        <v>345</v>
      </c>
      <c r="C142" s="358">
        <v>0</v>
      </c>
      <c r="D142" s="358">
        <v>0</v>
      </c>
      <c r="E142" s="358">
        <f t="shared" si="14"/>
        <v>0</v>
      </c>
      <c r="F142" s="364">
        <v>0</v>
      </c>
      <c r="G142" s="364">
        <v>0</v>
      </c>
      <c r="H142" s="151">
        <f t="shared" si="15"/>
        <v>0</v>
      </c>
    </row>
    <row r="143" spans="1:8" x14ac:dyDescent="0.2">
      <c r="A143" s="54"/>
      <c r="B143" s="55" t="s">
        <v>346</v>
      </c>
      <c r="C143" s="358">
        <v>0</v>
      </c>
      <c r="D143" s="358">
        <v>0</v>
      </c>
      <c r="E143" s="358">
        <f t="shared" si="14"/>
        <v>0</v>
      </c>
      <c r="F143" s="364">
        <v>0</v>
      </c>
      <c r="G143" s="364">
        <v>0</v>
      </c>
      <c r="H143" s="151">
        <f t="shared" si="15"/>
        <v>0</v>
      </c>
    </row>
    <row r="144" spans="1:8" x14ac:dyDescent="0.2">
      <c r="A144" s="54"/>
      <c r="B144" s="55" t="s">
        <v>347</v>
      </c>
      <c r="C144" s="358">
        <v>0</v>
      </c>
      <c r="D144" s="358">
        <v>0</v>
      </c>
      <c r="E144" s="358">
        <f t="shared" si="14"/>
        <v>0</v>
      </c>
      <c r="F144" s="364">
        <v>0</v>
      </c>
      <c r="G144" s="364">
        <v>0</v>
      </c>
      <c r="H144" s="151">
        <f t="shared" si="15"/>
        <v>0</v>
      </c>
    </row>
    <row r="145" spans="1:8" x14ac:dyDescent="0.2">
      <c r="A145" s="54"/>
      <c r="B145" s="55" t="s">
        <v>348</v>
      </c>
      <c r="C145" s="358">
        <v>0</v>
      </c>
      <c r="D145" s="358">
        <v>0</v>
      </c>
      <c r="E145" s="358">
        <f t="shared" si="14"/>
        <v>0</v>
      </c>
      <c r="F145" s="364">
        <v>0</v>
      </c>
      <c r="G145" s="364">
        <v>0</v>
      </c>
      <c r="H145" s="151">
        <f t="shared" si="15"/>
        <v>0</v>
      </c>
    </row>
    <row r="146" spans="1:8" x14ac:dyDescent="0.2">
      <c r="A146" s="54"/>
      <c r="B146" s="55" t="s">
        <v>349</v>
      </c>
      <c r="C146" s="358">
        <v>0</v>
      </c>
      <c r="D146" s="358">
        <v>0</v>
      </c>
      <c r="E146" s="358">
        <f t="shared" si="14"/>
        <v>0</v>
      </c>
      <c r="F146" s="364">
        <v>0</v>
      </c>
      <c r="G146" s="364">
        <v>0</v>
      </c>
      <c r="H146" s="151">
        <f t="shared" si="15"/>
        <v>0</v>
      </c>
    </row>
    <row r="147" spans="1:8" x14ac:dyDescent="0.2">
      <c r="A147" s="54"/>
      <c r="B147" s="55" t="s">
        <v>350</v>
      </c>
      <c r="C147" s="358">
        <v>0</v>
      </c>
      <c r="D147" s="358">
        <v>0</v>
      </c>
      <c r="E147" s="358">
        <f t="shared" si="14"/>
        <v>0</v>
      </c>
      <c r="F147" s="364">
        <v>0</v>
      </c>
      <c r="G147" s="364">
        <v>0</v>
      </c>
      <c r="H147" s="151">
        <f t="shared" si="15"/>
        <v>0</v>
      </c>
    </row>
    <row r="148" spans="1:8" x14ac:dyDescent="0.2">
      <c r="A148" s="246" t="s">
        <v>351</v>
      </c>
      <c r="B148" s="267"/>
      <c r="C148" s="358">
        <v>0</v>
      </c>
      <c r="D148" s="358">
        <v>0</v>
      </c>
      <c r="E148" s="358">
        <f t="shared" si="14"/>
        <v>0</v>
      </c>
      <c r="F148" s="364">
        <v>0</v>
      </c>
      <c r="G148" s="364">
        <v>0</v>
      </c>
      <c r="H148" s="151">
        <f t="shared" si="15"/>
        <v>0</v>
      </c>
    </row>
    <row r="149" spans="1:8" x14ac:dyDescent="0.2">
      <c r="A149" s="54"/>
      <c r="B149" s="55" t="s">
        <v>352</v>
      </c>
      <c r="C149" s="358">
        <v>0</v>
      </c>
      <c r="D149" s="358">
        <v>0</v>
      </c>
      <c r="E149" s="358">
        <f t="shared" si="14"/>
        <v>0</v>
      </c>
      <c r="F149" s="364">
        <v>0</v>
      </c>
      <c r="G149" s="364">
        <v>0</v>
      </c>
      <c r="H149" s="151">
        <f t="shared" si="15"/>
        <v>0</v>
      </c>
    </row>
    <row r="150" spans="1:8" x14ac:dyDescent="0.2">
      <c r="A150" s="54"/>
      <c r="B150" s="55" t="s">
        <v>353</v>
      </c>
      <c r="C150" s="358">
        <v>0</v>
      </c>
      <c r="D150" s="358">
        <v>0</v>
      </c>
      <c r="E150" s="358">
        <f t="shared" ref="E150:E160" si="20">+C150+D150</f>
        <v>0</v>
      </c>
      <c r="F150" s="364">
        <v>0</v>
      </c>
      <c r="G150" s="364">
        <v>0</v>
      </c>
      <c r="H150" s="151">
        <f t="shared" ref="H150:H160" si="21">+E150-F150</f>
        <v>0</v>
      </c>
    </row>
    <row r="151" spans="1:8" x14ac:dyDescent="0.2">
      <c r="A151" s="54"/>
      <c r="B151" s="55" t="s">
        <v>354</v>
      </c>
      <c r="C151" s="358">
        <v>0</v>
      </c>
      <c r="D151" s="358">
        <v>0</v>
      </c>
      <c r="E151" s="358">
        <f t="shared" si="20"/>
        <v>0</v>
      </c>
      <c r="F151" s="364">
        <v>0</v>
      </c>
      <c r="G151" s="364">
        <v>0</v>
      </c>
      <c r="H151" s="151">
        <f t="shared" si="21"/>
        <v>0</v>
      </c>
    </row>
    <row r="152" spans="1:8" x14ac:dyDescent="0.2">
      <c r="A152" s="246" t="s">
        <v>355</v>
      </c>
      <c r="B152" s="267"/>
      <c r="C152" s="358">
        <v>0</v>
      </c>
      <c r="D152" s="358">
        <v>0</v>
      </c>
      <c r="E152" s="358">
        <f t="shared" si="20"/>
        <v>0</v>
      </c>
      <c r="F152" s="364">
        <v>0</v>
      </c>
      <c r="G152" s="364">
        <v>0</v>
      </c>
      <c r="H152" s="151">
        <f t="shared" si="21"/>
        <v>0</v>
      </c>
    </row>
    <row r="153" spans="1:8" x14ac:dyDescent="0.2">
      <c r="A153" s="54"/>
      <c r="B153" s="55" t="s">
        <v>356</v>
      </c>
      <c r="C153" s="358">
        <v>0</v>
      </c>
      <c r="D153" s="358">
        <v>0</v>
      </c>
      <c r="E153" s="358">
        <f t="shared" si="20"/>
        <v>0</v>
      </c>
      <c r="F153" s="364">
        <v>0</v>
      </c>
      <c r="G153" s="364">
        <v>0</v>
      </c>
      <c r="H153" s="151">
        <f t="shared" si="21"/>
        <v>0</v>
      </c>
    </row>
    <row r="154" spans="1:8" x14ac:dyDescent="0.2">
      <c r="A154" s="54"/>
      <c r="B154" s="55" t="s">
        <v>357</v>
      </c>
      <c r="C154" s="358">
        <v>0</v>
      </c>
      <c r="D154" s="358">
        <v>0</v>
      </c>
      <c r="E154" s="358">
        <f t="shared" si="20"/>
        <v>0</v>
      </c>
      <c r="F154" s="364">
        <v>0</v>
      </c>
      <c r="G154" s="364">
        <v>0</v>
      </c>
      <c r="H154" s="151">
        <f t="shared" si="21"/>
        <v>0</v>
      </c>
    </row>
    <row r="155" spans="1:8" x14ac:dyDescent="0.2">
      <c r="A155" s="54"/>
      <c r="B155" s="55" t="s">
        <v>358</v>
      </c>
      <c r="C155" s="358">
        <v>0</v>
      </c>
      <c r="D155" s="358">
        <v>0</v>
      </c>
      <c r="E155" s="358">
        <f t="shared" si="20"/>
        <v>0</v>
      </c>
      <c r="F155" s="364">
        <v>0</v>
      </c>
      <c r="G155" s="364">
        <v>0</v>
      </c>
      <c r="H155" s="151">
        <f t="shared" si="21"/>
        <v>0</v>
      </c>
    </row>
    <row r="156" spans="1:8" x14ac:dyDescent="0.2">
      <c r="A156" s="54"/>
      <c r="B156" s="55" t="s">
        <v>359</v>
      </c>
      <c r="C156" s="358">
        <v>0</v>
      </c>
      <c r="D156" s="358">
        <v>0</v>
      </c>
      <c r="E156" s="358">
        <f t="shared" si="20"/>
        <v>0</v>
      </c>
      <c r="F156" s="364">
        <v>0</v>
      </c>
      <c r="G156" s="364">
        <v>0</v>
      </c>
      <c r="H156" s="151">
        <f t="shared" si="21"/>
        <v>0</v>
      </c>
    </row>
    <row r="157" spans="1:8" x14ac:dyDescent="0.2">
      <c r="A157" s="54"/>
      <c r="B157" s="55" t="s">
        <v>360</v>
      </c>
      <c r="C157" s="358">
        <v>0</v>
      </c>
      <c r="D157" s="358">
        <v>0</v>
      </c>
      <c r="E157" s="358">
        <f t="shared" si="20"/>
        <v>0</v>
      </c>
      <c r="F157" s="364">
        <v>0</v>
      </c>
      <c r="G157" s="364">
        <v>0</v>
      </c>
      <c r="H157" s="151">
        <f t="shared" si="21"/>
        <v>0</v>
      </c>
    </row>
    <row r="158" spans="1:8" x14ac:dyDescent="0.2">
      <c r="A158" s="54"/>
      <c r="B158" s="55" t="s">
        <v>361</v>
      </c>
      <c r="C158" s="358">
        <v>0</v>
      </c>
      <c r="D158" s="358">
        <v>0</v>
      </c>
      <c r="E158" s="358">
        <f t="shared" si="20"/>
        <v>0</v>
      </c>
      <c r="F158" s="364">
        <v>0</v>
      </c>
      <c r="G158" s="364">
        <v>0</v>
      </c>
      <c r="H158" s="151">
        <f t="shared" si="21"/>
        <v>0</v>
      </c>
    </row>
    <row r="159" spans="1:8" x14ac:dyDescent="0.2">
      <c r="A159" s="54"/>
      <c r="B159" s="55" t="s">
        <v>362</v>
      </c>
      <c r="C159" s="358">
        <v>0</v>
      </c>
      <c r="D159" s="358">
        <v>0</v>
      </c>
      <c r="E159" s="358">
        <f t="shared" si="20"/>
        <v>0</v>
      </c>
      <c r="F159" s="364">
        <v>0</v>
      </c>
      <c r="G159" s="364">
        <v>0</v>
      </c>
      <c r="H159" s="151">
        <f t="shared" si="21"/>
        <v>0</v>
      </c>
    </row>
    <row r="160" spans="1:8" x14ac:dyDescent="0.2">
      <c r="A160" s="54"/>
      <c r="B160" s="55"/>
      <c r="C160" s="368"/>
      <c r="D160" s="368"/>
      <c r="E160" s="368"/>
      <c r="F160" s="368"/>
      <c r="G160" s="368"/>
      <c r="H160" s="368"/>
    </row>
    <row r="161" spans="1:8" x14ac:dyDescent="0.2">
      <c r="A161" s="268" t="s">
        <v>364</v>
      </c>
      <c r="B161" s="269"/>
      <c r="C161" s="369">
        <f>+C10+C86</f>
        <v>100779083.11</v>
      </c>
      <c r="D161" s="369">
        <f t="shared" ref="D161:H161" si="22">+D10+D86</f>
        <v>-32690939.489999998</v>
      </c>
      <c r="E161" s="369">
        <f t="shared" si="22"/>
        <v>68088143.620000005</v>
      </c>
      <c r="F161" s="369">
        <f t="shared" si="22"/>
        <v>67807077.799999997</v>
      </c>
      <c r="G161" s="369">
        <f t="shared" si="22"/>
        <v>67587667.799999997</v>
      </c>
      <c r="H161" s="369">
        <f t="shared" si="22"/>
        <v>281065.820000001</v>
      </c>
    </row>
    <row r="162" spans="1:8" ht="12.75" thickBot="1" x14ac:dyDescent="0.25">
      <c r="A162" s="58"/>
      <c r="B162" s="59"/>
      <c r="C162" s="56"/>
      <c r="D162" s="57"/>
      <c r="E162" s="57"/>
      <c r="F162" s="57"/>
      <c r="G162" s="57"/>
      <c r="H162" s="57"/>
    </row>
    <row r="170" spans="1:8" x14ac:dyDescent="0.2">
      <c r="C170" s="153"/>
      <c r="D170" s="153"/>
      <c r="E170" s="153"/>
      <c r="F170" s="153"/>
      <c r="G170" s="153"/>
      <c r="H170" s="153"/>
    </row>
  </sheetData>
  <mergeCells count="31">
    <mergeCell ref="A39:B39"/>
    <mergeCell ref="A49:B49"/>
    <mergeCell ref="A63:B63"/>
    <mergeCell ref="A115:B115"/>
    <mergeCell ref="A125:B125"/>
    <mergeCell ref="A19:B19"/>
    <mergeCell ref="A29:B29"/>
    <mergeCell ref="A8:B9"/>
    <mergeCell ref="C8:G8"/>
    <mergeCell ref="H8:H9"/>
    <mergeCell ref="A10:B10"/>
    <mergeCell ref="A11:B11"/>
    <mergeCell ref="A3:H3"/>
    <mergeCell ref="A4:H4"/>
    <mergeCell ref="A5:H5"/>
    <mergeCell ref="A6:H6"/>
    <mergeCell ref="A7:H7"/>
    <mergeCell ref="A59:B59"/>
    <mergeCell ref="A72:B72"/>
    <mergeCell ref="A76:B76"/>
    <mergeCell ref="A84:B84"/>
    <mergeCell ref="A86:B86"/>
    <mergeCell ref="A105:B105"/>
    <mergeCell ref="A85:B85"/>
    <mergeCell ref="A87:B87"/>
    <mergeCell ref="A95:B95"/>
    <mergeCell ref="A135:B135"/>
    <mergeCell ref="A139:B139"/>
    <mergeCell ref="A148:B148"/>
    <mergeCell ref="A152:B152"/>
    <mergeCell ref="A161:B161"/>
  </mergeCells>
  <printOptions horizontalCentered="1"/>
  <pageMargins left="0.70866141732283472" right="0.70866141732283472" top="0.55118110236220474" bottom="0.19685039370078741" header="0.31496062992125984" footer="0.19685039370078741"/>
  <pageSetup scale="8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workbookViewId="0">
      <pane ySplit="9" topLeftCell="A13" activePane="bottomLeft" state="frozen"/>
      <selection pane="bottomLeft" activeCell="B1" sqref="B1"/>
    </sheetView>
  </sheetViews>
  <sheetFormatPr baseColWidth="10" defaultRowHeight="15" x14ac:dyDescent="0.25"/>
  <cols>
    <col min="1" max="1" width="31.28515625" customWidth="1"/>
    <col min="3" max="3" width="15.7109375" customWidth="1"/>
  </cols>
  <sheetData>
    <row r="1" spans="1:7" x14ac:dyDescent="0.25">
      <c r="F1" s="81" t="s">
        <v>526</v>
      </c>
    </row>
    <row r="2" spans="1:7" ht="15.75" thickBot="1" x14ac:dyDescent="0.3">
      <c r="F2" s="81"/>
    </row>
    <row r="3" spans="1:7" x14ac:dyDescent="0.25">
      <c r="A3" s="285" t="str">
        <f>+'ADF-06'!A3:H3</f>
        <v>MUNICIPIO DE SAN VICENTE TANCUAYALAB, S.L.P.</v>
      </c>
      <c r="B3" s="286"/>
      <c r="C3" s="286"/>
      <c r="D3" s="286"/>
      <c r="E3" s="286"/>
      <c r="F3" s="286"/>
      <c r="G3" s="287"/>
    </row>
    <row r="4" spans="1:7" x14ac:dyDescent="0.25">
      <c r="A4" s="200" t="s">
        <v>283</v>
      </c>
      <c r="B4" s="201"/>
      <c r="C4" s="201"/>
      <c r="D4" s="201"/>
      <c r="E4" s="201"/>
      <c r="F4" s="201"/>
      <c r="G4" s="202"/>
    </row>
    <row r="5" spans="1:7" x14ac:dyDescent="0.25">
      <c r="A5" s="200" t="s">
        <v>365</v>
      </c>
      <c r="B5" s="201"/>
      <c r="C5" s="201"/>
      <c r="D5" s="201"/>
      <c r="E5" s="201"/>
      <c r="F5" s="201"/>
      <c r="G5" s="202"/>
    </row>
    <row r="6" spans="1:7" x14ac:dyDescent="0.25">
      <c r="A6" s="200" t="str">
        <f>+'ADF-06'!A6:H6</f>
        <v>Del 1 de enero al 31 de diciembre de 2020</v>
      </c>
      <c r="B6" s="201"/>
      <c r="C6" s="201"/>
      <c r="D6" s="201"/>
      <c r="E6" s="201"/>
      <c r="F6" s="201"/>
      <c r="G6" s="202"/>
    </row>
    <row r="7" spans="1:7" ht="15.75" thickBot="1" x14ac:dyDescent="0.3">
      <c r="A7" s="203" t="s">
        <v>1</v>
      </c>
      <c r="B7" s="204"/>
      <c r="C7" s="204"/>
      <c r="D7" s="204"/>
      <c r="E7" s="204"/>
      <c r="F7" s="204"/>
      <c r="G7" s="205"/>
    </row>
    <row r="8" spans="1:7" ht="15.75" thickBot="1" x14ac:dyDescent="0.3">
      <c r="A8" s="174" t="s">
        <v>2</v>
      </c>
      <c r="B8" s="288" t="s">
        <v>285</v>
      </c>
      <c r="C8" s="289"/>
      <c r="D8" s="289"/>
      <c r="E8" s="289"/>
      <c r="F8" s="290"/>
      <c r="G8" s="217" t="s">
        <v>286</v>
      </c>
    </row>
    <row r="9" spans="1:7" ht="25.5" thickBot="1" x14ac:dyDescent="0.3">
      <c r="A9" s="175"/>
      <c r="B9" s="13" t="s">
        <v>174</v>
      </c>
      <c r="C9" s="13" t="s">
        <v>220</v>
      </c>
      <c r="D9" s="13" t="s">
        <v>221</v>
      </c>
      <c r="E9" s="13" t="s">
        <v>175</v>
      </c>
      <c r="F9" s="13" t="s">
        <v>193</v>
      </c>
      <c r="G9" s="218"/>
    </row>
    <row r="10" spans="1:7" x14ac:dyDescent="0.25">
      <c r="A10" s="5" t="s">
        <v>366</v>
      </c>
      <c r="B10" s="291">
        <f t="shared" ref="B10:G10" si="0">+B12</f>
        <v>35117976.439999998</v>
      </c>
      <c r="C10" s="291">
        <f t="shared" si="0"/>
        <v>-6475151.9900000002</v>
      </c>
      <c r="D10" s="291">
        <f t="shared" si="0"/>
        <v>28642824.449999996</v>
      </c>
      <c r="E10" s="291">
        <f t="shared" si="0"/>
        <v>28642796.359999999</v>
      </c>
      <c r="F10" s="291">
        <f t="shared" si="0"/>
        <v>28423386.359999999</v>
      </c>
      <c r="G10" s="291">
        <f t="shared" si="0"/>
        <v>28.089999996125698</v>
      </c>
    </row>
    <row r="11" spans="1:7" x14ac:dyDescent="0.25">
      <c r="A11" s="5" t="s">
        <v>367</v>
      </c>
      <c r="B11" s="284"/>
      <c r="C11" s="284"/>
      <c r="D11" s="284"/>
      <c r="E11" s="284"/>
      <c r="F11" s="284"/>
      <c r="G11" s="284"/>
    </row>
    <row r="12" spans="1:7" x14ac:dyDescent="0.25">
      <c r="A12" s="162" t="s">
        <v>544</v>
      </c>
      <c r="B12" s="155">
        <v>35117976.439999998</v>
      </c>
      <c r="C12" s="155">
        <v>-6475151.9900000002</v>
      </c>
      <c r="D12" s="155">
        <f>+B12+C12</f>
        <v>28642824.449999996</v>
      </c>
      <c r="E12" s="155">
        <v>28642796.359999999</v>
      </c>
      <c r="F12" s="155">
        <v>28423386.359999999</v>
      </c>
      <c r="G12" s="155">
        <f>+D12-E12</f>
        <v>28.089999996125698</v>
      </c>
    </row>
    <row r="13" spans="1:7" x14ac:dyDescent="0.25">
      <c r="A13" s="60"/>
      <c r="B13" s="163"/>
      <c r="C13" s="163"/>
      <c r="D13" s="163"/>
      <c r="E13" s="163"/>
      <c r="F13" s="163"/>
      <c r="G13" s="163"/>
    </row>
    <row r="14" spans="1:7" x14ac:dyDescent="0.25">
      <c r="A14" s="63" t="s">
        <v>368</v>
      </c>
      <c r="B14" s="284">
        <f>SUM(B16:B18)</f>
        <v>65661106.670000002</v>
      </c>
      <c r="C14" s="284">
        <f t="shared" ref="B14:G14" si="1">SUM(C16:C18)</f>
        <v>-26215787.5</v>
      </c>
      <c r="D14" s="284">
        <f t="shared" si="1"/>
        <v>39445319.170000002</v>
      </c>
      <c r="E14" s="284">
        <f t="shared" si="1"/>
        <v>39164281.440000005</v>
      </c>
      <c r="F14" s="284">
        <f t="shared" si="1"/>
        <v>39164281.440000005</v>
      </c>
      <c r="G14" s="284">
        <f t="shared" si="1"/>
        <v>281037.72999999858</v>
      </c>
    </row>
    <row r="15" spans="1:7" x14ac:dyDescent="0.25">
      <c r="A15" s="63" t="s">
        <v>369</v>
      </c>
      <c r="B15" s="284"/>
      <c r="C15" s="284"/>
      <c r="D15" s="284"/>
      <c r="E15" s="284"/>
      <c r="F15" s="284"/>
      <c r="G15" s="284"/>
    </row>
    <row r="16" spans="1:7" x14ac:dyDescent="0.25">
      <c r="A16" s="162" t="s">
        <v>545</v>
      </c>
      <c r="B16" s="155">
        <v>21284409.289999999</v>
      </c>
      <c r="C16" s="155">
        <v>0</v>
      </c>
      <c r="D16" s="155">
        <f>+B16+C16</f>
        <v>21284409.289999999</v>
      </c>
      <c r="E16" s="155">
        <v>21261883.34</v>
      </c>
      <c r="F16" s="155">
        <v>21261883.34</v>
      </c>
      <c r="G16" s="155">
        <f>+D16-E16</f>
        <v>22525.949999999255</v>
      </c>
    </row>
    <row r="17" spans="1:7" x14ac:dyDescent="0.25">
      <c r="A17" s="162" t="s">
        <v>546</v>
      </c>
      <c r="B17" s="155">
        <v>11885747</v>
      </c>
      <c r="C17" s="155">
        <v>-1415146</v>
      </c>
      <c r="D17" s="155">
        <f>+B17+C17</f>
        <v>10470601</v>
      </c>
      <c r="E17" s="155">
        <v>10212089.220000001</v>
      </c>
      <c r="F17" s="155">
        <v>10212089.220000001</v>
      </c>
      <c r="G17" s="155">
        <f>+D17-E17</f>
        <v>258511.77999999933</v>
      </c>
    </row>
    <row r="18" spans="1:7" x14ac:dyDescent="0.25">
      <c r="A18" s="162" t="s">
        <v>547</v>
      </c>
      <c r="B18" s="155">
        <v>32490950.379999999</v>
      </c>
      <c r="C18" s="155">
        <v>-24800641.5</v>
      </c>
      <c r="D18" s="155">
        <f>+B18+C18</f>
        <v>7690308.879999999</v>
      </c>
      <c r="E18" s="155">
        <v>7690308.8799999999</v>
      </c>
      <c r="F18" s="155">
        <v>7690308.8799999999</v>
      </c>
      <c r="G18" s="155">
        <f>+D18-E18</f>
        <v>0</v>
      </c>
    </row>
    <row r="19" spans="1:7" x14ac:dyDescent="0.25">
      <c r="A19" s="61"/>
      <c r="B19" s="163"/>
      <c r="C19" s="163"/>
      <c r="D19" s="163"/>
      <c r="E19" s="163"/>
      <c r="F19" s="163"/>
      <c r="G19" s="163"/>
    </row>
    <row r="20" spans="1:7" x14ac:dyDescent="0.25">
      <c r="A20" s="64" t="s">
        <v>364</v>
      </c>
      <c r="B20" s="154">
        <f t="shared" ref="B20:G20" si="2">+B10+B14</f>
        <v>100779083.11</v>
      </c>
      <c r="C20" s="154">
        <f t="shared" si="2"/>
        <v>-32690939.490000002</v>
      </c>
      <c r="D20" s="154">
        <f t="shared" si="2"/>
        <v>68088143.620000005</v>
      </c>
      <c r="E20" s="154">
        <f t="shared" si="2"/>
        <v>67807077.800000012</v>
      </c>
      <c r="F20" s="154">
        <f t="shared" si="2"/>
        <v>67587667.800000012</v>
      </c>
      <c r="G20" s="154">
        <f t="shared" si="2"/>
        <v>281065.81999999471</v>
      </c>
    </row>
    <row r="21" spans="1:7" ht="15.75" thickBot="1" x14ac:dyDescent="0.3">
      <c r="A21" s="9"/>
      <c r="B21" s="62"/>
      <c r="C21" s="62"/>
      <c r="D21" s="62"/>
      <c r="E21" s="62"/>
      <c r="F21" s="62"/>
      <c r="G21" s="62"/>
    </row>
    <row r="22" spans="1:7" x14ac:dyDescent="0.25">
      <c r="A22" s="403"/>
      <c r="B22" s="404"/>
      <c r="C22" s="404"/>
      <c r="D22" s="404"/>
      <c r="E22" s="404"/>
      <c r="F22" s="404"/>
      <c r="G22" s="404"/>
    </row>
    <row r="23" spans="1:7" x14ac:dyDescent="0.25">
      <c r="A23" s="403"/>
      <c r="B23" s="404"/>
      <c r="C23" s="404"/>
      <c r="D23" s="404"/>
      <c r="E23" s="404"/>
      <c r="F23" s="404"/>
      <c r="G23" s="404"/>
    </row>
    <row r="24" spans="1:7" x14ac:dyDescent="0.25">
      <c r="A24" s="403"/>
      <c r="B24" s="404"/>
      <c r="C24" s="404"/>
      <c r="D24" s="404"/>
      <c r="E24" s="404"/>
      <c r="F24" s="404"/>
      <c r="G24" s="404"/>
    </row>
    <row r="25" spans="1:7" x14ac:dyDescent="0.25">
      <c r="A25" s="403"/>
      <c r="B25" s="404"/>
      <c r="C25" s="404"/>
      <c r="D25" s="404"/>
      <c r="E25" s="404"/>
      <c r="F25" s="404"/>
      <c r="G25" s="404"/>
    </row>
    <row r="26" spans="1:7" x14ac:dyDescent="0.25">
      <c r="A26" s="403"/>
      <c r="B26" s="404"/>
      <c r="C26" s="404"/>
      <c r="D26" s="404"/>
      <c r="E26" s="404"/>
      <c r="F26" s="404"/>
      <c r="G26" s="404"/>
    </row>
    <row r="27" spans="1:7" x14ac:dyDescent="0.25">
      <c r="A27" s="403"/>
      <c r="B27" s="404"/>
      <c r="C27" s="404"/>
      <c r="D27" s="404"/>
      <c r="E27" s="404"/>
      <c r="F27" s="404"/>
      <c r="G27" s="404"/>
    </row>
  </sheetData>
  <mergeCells count="20">
    <mergeCell ref="A8:A9"/>
    <mergeCell ref="B8:F8"/>
    <mergeCell ref="G8:G9"/>
    <mergeCell ref="G14:G15"/>
    <mergeCell ref="B10:B11"/>
    <mergeCell ref="C10:C11"/>
    <mergeCell ref="D10:D11"/>
    <mergeCell ref="E10:E11"/>
    <mergeCell ref="F10:F11"/>
    <mergeCell ref="G10:G11"/>
    <mergeCell ref="B14:B15"/>
    <mergeCell ref="C14:C15"/>
    <mergeCell ref="D14:D15"/>
    <mergeCell ref="E14:E15"/>
    <mergeCell ref="F14:F15"/>
    <mergeCell ref="A3:G3"/>
    <mergeCell ref="A4:G4"/>
    <mergeCell ref="A5:G5"/>
    <mergeCell ref="A6:G6"/>
    <mergeCell ref="A7:G7"/>
  </mergeCells>
  <printOptions horizontalCentered="1"/>
  <pageMargins left="0.51181102362204722" right="0.27559055118110237" top="0.74803149606299213" bottom="0.74803149606299213" header="0.31496062992125984" footer="0.31496062992125984"/>
  <pageSetup scale="90" orientation="portrait" horizontalDpi="4294967293" verticalDpi="4294967293" r:id="rId1"/>
  <headerFooter>
    <oddFooter>&amp;CHoja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showGridLines="0" workbookViewId="0">
      <pane ySplit="9" topLeftCell="A10" activePane="bottomLeft" state="frozen"/>
      <selection pane="bottomLeft" activeCell="B1" sqref="B1"/>
    </sheetView>
  </sheetViews>
  <sheetFormatPr baseColWidth="10" defaultColWidth="11" defaultRowHeight="12" x14ac:dyDescent="0.2"/>
  <cols>
    <col min="1" max="1" width="4.5703125" style="4" customWidth="1"/>
    <col min="2" max="2" width="70.28515625" style="4" bestFit="1" customWidth="1"/>
    <col min="3" max="3" width="13" style="4" customWidth="1"/>
    <col min="4" max="4" width="17" style="4" customWidth="1"/>
    <col min="5" max="16384" width="11" style="4"/>
  </cols>
  <sheetData>
    <row r="1" spans="1:8" ht="12.75" x14ac:dyDescent="0.2">
      <c r="G1" s="81" t="s">
        <v>527</v>
      </c>
    </row>
    <row r="2" spans="1:8" ht="13.5" thickBot="1" x14ac:dyDescent="0.25">
      <c r="G2" s="81"/>
    </row>
    <row r="3" spans="1:8" x14ac:dyDescent="0.2">
      <c r="A3" s="197" t="str">
        <f>+'ADF-07'!A3:G3</f>
        <v>MUNICIPIO DE SAN VICENTE TANCUAYALAB, S.L.P.</v>
      </c>
      <c r="B3" s="198"/>
      <c r="C3" s="198"/>
      <c r="D3" s="198"/>
      <c r="E3" s="198"/>
      <c r="F3" s="198"/>
      <c r="G3" s="198"/>
      <c r="H3" s="292"/>
    </row>
    <row r="4" spans="1:8" x14ac:dyDescent="0.2">
      <c r="A4" s="229" t="s">
        <v>283</v>
      </c>
      <c r="B4" s="230"/>
      <c r="C4" s="230"/>
      <c r="D4" s="230"/>
      <c r="E4" s="230"/>
      <c r="F4" s="230"/>
      <c r="G4" s="230"/>
      <c r="H4" s="293"/>
    </row>
    <row r="5" spans="1:8" x14ac:dyDescent="0.2">
      <c r="A5" s="229" t="s">
        <v>370</v>
      </c>
      <c r="B5" s="230"/>
      <c r="C5" s="230"/>
      <c r="D5" s="230"/>
      <c r="E5" s="230"/>
      <c r="F5" s="230"/>
      <c r="G5" s="230"/>
      <c r="H5" s="293"/>
    </row>
    <row r="6" spans="1:8" x14ac:dyDescent="0.2">
      <c r="A6" s="229" t="str">
        <f>+'ADF-07'!A6:G6</f>
        <v>Del 1 de enero al 31 de diciembre de 2020</v>
      </c>
      <c r="B6" s="230"/>
      <c r="C6" s="230"/>
      <c r="D6" s="230"/>
      <c r="E6" s="230"/>
      <c r="F6" s="230"/>
      <c r="G6" s="230"/>
      <c r="H6" s="293"/>
    </row>
    <row r="7" spans="1:8" ht="12.75" thickBot="1" x14ac:dyDescent="0.25">
      <c r="A7" s="232" t="s">
        <v>1</v>
      </c>
      <c r="B7" s="233"/>
      <c r="C7" s="233"/>
      <c r="D7" s="233"/>
      <c r="E7" s="233"/>
      <c r="F7" s="233"/>
      <c r="G7" s="233"/>
      <c r="H7" s="294"/>
    </row>
    <row r="8" spans="1:8" ht="12.75" thickBot="1" x14ac:dyDescent="0.25">
      <c r="A8" s="258" t="s">
        <v>2</v>
      </c>
      <c r="B8" s="260"/>
      <c r="C8" s="288" t="s">
        <v>285</v>
      </c>
      <c r="D8" s="289"/>
      <c r="E8" s="289"/>
      <c r="F8" s="289"/>
      <c r="G8" s="290"/>
      <c r="H8" s="217" t="s">
        <v>286</v>
      </c>
    </row>
    <row r="9" spans="1:8" ht="24.75" thickBot="1" x14ac:dyDescent="0.25">
      <c r="A9" s="264"/>
      <c r="B9" s="266"/>
      <c r="C9" s="13" t="s">
        <v>174</v>
      </c>
      <c r="D9" s="13" t="s">
        <v>287</v>
      </c>
      <c r="E9" s="13" t="s">
        <v>288</v>
      </c>
      <c r="F9" s="13" t="s">
        <v>175</v>
      </c>
      <c r="G9" s="13" t="s">
        <v>193</v>
      </c>
      <c r="H9" s="218"/>
    </row>
    <row r="10" spans="1:8" x14ac:dyDescent="0.2">
      <c r="A10" s="295"/>
      <c r="B10" s="296"/>
      <c r="C10" s="65"/>
      <c r="D10" s="65"/>
      <c r="E10" s="65"/>
      <c r="F10" s="65"/>
      <c r="G10" s="65"/>
      <c r="H10" s="65"/>
    </row>
    <row r="11" spans="1:8" x14ac:dyDescent="0.2">
      <c r="A11" s="297" t="s">
        <v>371</v>
      </c>
      <c r="B11" s="298"/>
      <c r="C11" s="362">
        <f>+C12+C22+C31+C42</f>
        <v>35117976.439999998</v>
      </c>
      <c r="D11" s="362">
        <f t="shared" ref="D11:H11" si="0">+D12+D22+D31+D42</f>
        <v>-6475151.9900000002</v>
      </c>
      <c r="E11" s="362">
        <f t="shared" si="0"/>
        <v>28642824.449999996</v>
      </c>
      <c r="F11" s="362">
        <f t="shared" si="0"/>
        <v>28642796.360000003</v>
      </c>
      <c r="G11" s="362">
        <f t="shared" si="0"/>
        <v>28423386.360000003</v>
      </c>
      <c r="H11" s="362">
        <f t="shared" si="0"/>
        <v>28.089999995543621</v>
      </c>
    </row>
    <row r="12" spans="1:8" x14ac:dyDescent="0.2">
      <c r="A12" s="237" t="s">
        <v>372</v>
      </c>
      <c r="B12" s="257"/>
      <c r="C12" s="362">
        <f>SUM(C13:C20)</f>
        <v>34607092.439999998</v>
      </c>
      <c r="D12" s="362">
        <f t="shared" ref="D12:H12" si="1">SUM(D13:D20)</f>
        <v>-6475151.9900000002</v>
      </c>
      <c r="E12" s="362">
        <f t="shared" si="1"/>
        <v>28131940.449999996</v>
      </c>
      <c r="F12" s="362">
        <f t="shared" si="1"/>
        <v>28131913.190000001</v>
      </c>
      <c r="G12" s="362">
        <f t="shared" si="1"/>
        <v>27912503.190000001</v>
      </c>
      <c r="H12" s="362">
        <f t="shared" si="1"/>
        <v>27.259999995527323</v>
      </c>
    </row>
    <row r="13" spans="1:8" x14ac:dyDescent="0.2">
      <c r="A13" s="45"/>
      <c r="B13" s="52" t="s">
        <v>373</v>
      </c>
      <c r="C13" s="370">
        <v>0</v>
      </c>
      <c r="D13" s="370">
        <v>0</v>
      </c>
      <c r="E13" s="370">
        <f>+C13+D13</f>
        <v>0</v>
      </c>
      <c r="F13" s="370">
        <v>0</v>
      </c>
      <c r="G13" s="370">
        <v>0</v>
      </c>
      <c r="H13" s="370">
        <f>+E13-F13</f>
        <v>0</v>
      </c>
    </row>
    <row r="14" spans="1:8" x14ac:dyDescent="0.2">
      <c r="A14" s="45"/>
      <c r="B14" s="52" t="s">
        <v>374</v>
      </c>
      <c r="C14" s="370">
        <v>0</v>
      </c>
      <c r="D14" s="370">
        <v>0</v>
      </c>
      <c r="E14" s="370">
        <f>+C14+D14</f>
        <v>0</v>
      </c>
      <c r="F14" s="370">
        <v>0</v>
      </c>
      <c r="G14" s="370">
        <v>0</v>
      </c>
      <c r="H14" s="370">
        <f>+E14-F14</f>
        <v>0</v>
      </c>
    </row>
    <row r="15" spans="1:8" x14ac:dyDescent="0.2">
      <c r="A15" s="45"/>
      <c r="B15" s="52" t="s">
        <v>375</v>
      </c>
      <c r="C15" s="370">
        <v>161190</v>
      </c>
      <c r="D15" s="370">
        <v>0</v>
      </c>
      <c r="E15" s="370">
        <f t="shared" ref="E15:E17" si="2">+C15+D15</f>
        <v>161190</v>
      </c>
      <c r="F15" s="370">
        <v>161189.69</v>
      </c>
      <c r="G15" s="370">
        <v>161189.69</v>
      </c>
      <c r="H15" s="370">
        <f t="shared" ref="H15:H17" si="3">+E15-F15</f>
        <v>0.30999999999767169</v>
      </c>
    </row>
    <row r="16" spans="1:8" x14ac:dyDescent="0.2">
      <c r="A16" s="45"/>
      <c r="B16" s="52" t="s">
        <v>376</v>
      </c>
      <c r="C16" s="370">
        <v>0</v>
      </c>
      <c r="D16" s="370">
        <v>0</v>
      </c>
      <c r="E16" s="370">
        <f t="shared" si="2"/>
        <v>0</v>
      </c>
      <c r="F16" s="370">
        <v>0</v>
      </c>
      <c r="G16" s="370">
        <v>0</v>
      </c>
      <c r="H16" s="370">
        <f t="shared" si="3"/>
        <v>0</v>
      </c>
    </row>
    <row r="17" spans="1:8" x14ac:dyDescent="0.2">
      <c r="A17" s="45"/>
      <c r="B17" s="52" t="s">
        <v>377</v>
      </c>
      <c r="C17" s="370">
        <v>34445902.439999998</v>
      </c>
      <c r="D17" s="370">
        <v>-6475151.9900000002</v>
      </c>
      <c r="E17" s="370">
        <f t="shared" si="2"/>
        <v>27970750.449999996</v>
      </c>
      <c r="F17" s="370">
        <v>27970723.5</v>
      </c>
      <c r="G17" s="370">
        <v>27751313.5</v>
      </c>
      <c r="H17" s="370">
        <f t="shared" si="3"/>
        <v>26.949999995529652</v>
      </c>
    </row>
    <row r="18" spans="1:8" x14ac:dyDescent="0.2">
      <c r="A18" s="45"/>
      <c r="B18" s="52" t="s">
        <v>378</v>
      </c>
      <c r="C18" s="370">
        <v>0</v>
      </c>
      <c r="D18" s="370">
        <v>0</v>
      </c>
      <c r="E18" s="370">
        <f t="shared" ref="E15:E20" si="4">+C18+D18</f>
        <v>0</v>
      </c>
      <c r="F18" s="370">
        <v>0</v>
      </c>
      <c r="G18" s="370">
        <v>0</v>
      </c>
      <c r="H18" s="370">
        <f t="shared" ref="H15:H20" si="5">+E18-F18</f>
        <v>0</v>
      </c>
    </row>
    <row r="19" spans="1:8" x14ac:dyDescent="0.2">
      <c r="A19" s="45"/>
      <c r="B19" s="52" t="s">
        <v>379</v>
      </c>
      <c r="C19" s="370">
        <v>0</v>
      </c>
      <c r="D19" s="370">
        <v>0</v>
      </c>
      <c r="E19" s="370">
        <f t="shared" si="4"/>
        <v>0</v>
      </c>
      <c r="F19" s="370">
        <v>0</v>
      </c>
      <c r="G19" s="370">
        <v>0</v>
      </c>
      <c r="H19" s="370">
        <f t="shared" si="5"/>
        <v>0</v>
      </c>
    </row>
    <row r="20" spans="1:8" x14ac:dyDescent="0.2">
      <c r="A20" s="45"/>
      <c r="B20" s="52" t="s">
        <v>380</v>
      </c>
      <c r="C20" s="370">
        <v>0</v>
      </c>
      <c r="D20" s="370">
        <v>0</v>
      </c>
      <c r="E20" s="370">
        <f t="shared" si="4"/>
        <v>0</v>
      </c>
      <c r="F20" s="370">
        <v>0</v>
      </c>
      <c r="G20" s="370">
        <v>0</v>
      </c>
      <c r="H20" s="370">
        <f t="shared" si="5"/>
        <v>0</v>
      </c>
    </row>
    <row r="21" spans="1:8" x14ac:dyDescent="0.2">
      <c r="A21" s="66"/>
      <c r="B21" s="67"/>
      <c r="C21" s="362"/>
      <c r="D21" s="362"/>
      <c r="E21" s="362"/>
      <c r="F21" s="362"/>
      <c r="G21" s="362"/>
      <c r="H21" s="362"/>
    </row>
    <row r="22" spans="1:8" x14ac:dyDescent="0.2">
      <c r="A22" s="237" t="s">
        <v>381</v>
      </c>
      <c r="B22" s="257"/>
      <c r="C22" s="362">
        <f t="shared" ref="C22:H22" si="6">SUM(C23:C29)</f>
        <v>510884</v>
      </c>
      <c r="D22" s="362">
        <f t="shared" si="6"/>
        <v>0</v>
      </c>
      <c r="E22" s="362">
        <f t="shared" si="6"/>
        <v>510884</v>
      </c>
      <c r="F22" s="362">
        <f t="shared" si="6"/>
        <v>510883.17</v>
      </c>
      <c r="G22" s="362">
        <f t="shared" si="6"/>
        <v>510883.17</v>
      </c>
      <c r="H22" s="362">
        <f t="shared" si="6"/>
        <v>0.83000000001629815</v>
      </c>
    </row>
    <row r="23" spans="1:8" x14ac:dyDescent="0.2">
      <c r="A23" s="45"/>
      <c r="B23" s="52" t="s">
        <v>382</v>
      </c>
      <c r="C23" s="370">
        <v>0</v>
      </c>
      <c r="D23" s="370">
        <v>0</v>
      </c>
      <c r="E23" s="370">
        <f t="shared" ref="E23:E29" si="7">+C23+D23</f>
        <v>0</v>
      </c>
      <c r="F23" s="370">
        <v>0</v>
      </c>
      <c r="G23" s="370">
        <v>0</v>
      </c>
      <c r="H23" s="370">
        <f t="shared" ref="H23:H29" si="8">+E23-F23</f>
        <v>0</v>
      </c>
    </row>
    <row r="24" spans="1:8" x14ac:dyDescent="0.2">
      <c r="A24" s="45"/>
      <c r="B24" s="52" t="s">
        <v>383</v>
      </c>
      <c r="C24" s="370">
        <v>485884</v>
      </c>
      <c r="D24" s="370">
        <v>0</v>
      </c>
      <c r="E24" s="370">
        <f t="shared" si="7"/>
        <v>485884</v>
      </c>
      <c r="F24" s="370">
        <v>485883.17</v>
      </c>
      <c r="G24" s="370">
        <v>485883.17</v>
      </c>
      <c r="H24" s="370">
        <f t="shared" si="8"/>
        <v>0.83000000001629815</v>
      </c>
    </row>
    <row r="25" spans="1:8" x14ac:dyDescent="0.2">
      <c r="A25" s="45"/>
      <c r="B25" s="52" t="s">
        <v>384</v>
      </c>
      <c r="C25" s="370">
        <v>0</v>
      </c>
      <c r="D25" s="370">
        <v>0</v>
      </c>
      <c r="E25" s="370">
        <f t="shared" si="7"/>
        <v>0</v>
      </c>
      <c r="F25" s="370">
        <v>0</v>
      </c>
      <c r="G25" s="370">
        <v>0</v>
      </c>
      <c r="H25" s="370">
        <f t="shared" si="8"/>
        <v>0</v>
      </c>
    </row>
    <row r="26" spans="1:8" x14ac:dyDescent="0.2">
      <c r="A26" s="45"/>
      <c r="B26" s="52" t="s">
        <v>385</v>
      </c>
      <c r="C26" s="370">
        <v>0</v>
      </c>
      <c r="D26" s="370">
        <v>0</v>
      </c>
      <c r="E26" s="370">
        <f t="shared" si="7"/>
        <v>0</v>
      </c>
      <c r="F26" s="370">
        <v>0</v>
      </c>
      <c r="G26" s="370">
        <v>0</v>
      </c>
      <c r="H26" s="370">
        <f t="shared" si="8"/>
        <v>0</v>
      </c>
    </row>
    <row r="27" spans="1:8" x14ac:dyDescent="0.2">
      <c r="A27" s="45"/>
      <c r="B27" s="52" t="s">
        <v>386</v>
      </c>
      <c r="C27" s="370">
        <v>25000</v>
      </c>
      <c r="D27" s="370">
        <v>0</v>
      </c>
      <c r="E27" s="370">
        <f t="shared" si="7"/>
        <v>25000</v>
      </c>
      <c r="F27" s="370">
        <v>25000</v>
      </c>
      <c r="G27" s="370">
        <v>25000</v>
      </c>
      <c r="H27" s="370">
        <f t="shared" si="8"/>
        <v>0</v>
      </c>
    </row>
    <row r="28" spans="1:8" x14ac:dyDescent="0.2">
      <c r="A28" s="45"/>
      <c r="B28" s="52" t="s">
        <v>387</v>
      </c>
      <c r="C28" s="370">
        <v>0</v>
      </c>
      <c r="D28" s="370">
        <v>0</v>
      </c>
      <c r="E28" s="370">
        <f t="shared" si="7"/>
        <v>0</v>
      </c>
      <c r="F28" s="370">
        <v>0</v>
      </c>
      <c r="G28" s="370">
        <v>0</v>
      </c>
      <c r="H28" s="370">
        <f t="shared" si="8"/>
        <v>0</v>
      </c>
    </row>
    <row r="29" spans="1:8" x14ac:dyDescent="0.2">
      <c r="A29" s="45"/>
      <c r="B29" s="52" t="s">
        <v>388</v>
      </c>
      <c r="C29" s="370">
        <v>0</v>
      </c>
      <c r="D29" s="370">
        <v>0</v>
      </c>
      <c r="E29" s="370">
        <f t="shared" si="7"/>
        <v>0</v>
      </c>
      <c r="F29" s="370">
        <v>0</v>
      </c>
      <c r="G29" s="370">
        <v>0</v>
      </c>
      <c r="H29" s="370">
        <f t="shared" si="8"/>
        <v>0</v>
      </c>
    </row>
    <row r="30" spans="1:8" x14ac:dyDescent="0.2">
      <c r="A30" s="66"/>
      <c r="B30" s="67"/>
      <c r="C30" s="362"/>
      <c r="D30" s="362"/>
      <c r="E30" s="362"/>
      <c r="F30" s="362"/>
      <c r="G30" s="362"/>
      <c r="H30" s="362"/>
    </row>
    <row r="31" spans="1:8" x14ac:dyDescent="0.2">
      <c r="A31" s="237" t="s">
        <v>389</v>
      </c>
      <c r="B31" s="257"/>
      <c r="C31" s="362">
        <f>SUM(C32:C40)</f>
        <v>0</v>
      </c>
      <c r="D31" s="362">
        <f t="shared" ref="D31:H31" si="9">SUM(D32:D40)</f>
        <v>0</v>
      </c>
      <c r="E31" s="362">
        <f t="shared" si="9"/>
        <v>0</v>
      </c>
      <c r="F31" s="362">
        <f t="shared" si="9"/>
        <v>0</v>
      </c>
      <c r="G31" s="362">
        <f t="shared" si="9"/>
        <v>0</v>
      </c>
      <c r="H31" s="362">
        <f t="shared" si="9"/>
        <v>0</v>
      </c>
    </row>
    <row r="32" spans="1:8" x14ac:dyDescent="0.2">
      <c r="A32" s="45"/>
      <c r="B32" s="52" t="s">
        <v>390</v>
      </c>
      <c r="C32" s="370">
        <v>0</v>
      </c>
      <c r="D32" s="370">
        <v>0</v>
      </c>
      <c r="E32" s="370">
        <f t="shared" ref="E32:E40" si="10">+C32+D32</f>
        <v>0</v>
      </c>
      <c r="F32" s="370">
        <v>0</v>
      </c>
      <c r="G32" s="370">
        <v>0</v>
      </c>
      <c r="H32" s="370">
        <f t="shared" ref="H32:H40" si="11">+E32-F32</f>
        <v>0</v>
      </c>
    </row>
    <row r="33" spans="1:8" x14ac:dyDescent="0.2">
      <c r="A33" s="45"/>
      <c r="B33" s="52" t="s">
        <v>391</v>
      </c>
      <c r="C33" s="370">
        <v>0</v>
      </c>
      <c r="D33" s="370">
        <v>0</v>
      </c>
      <c r="E33" s="370">
        <f t="shared" si="10"/>
        <v>0</v>
      </c>
      <c r="F33" s="370">
        <v>0</v>
      </c>
      <c r="G33" s="370">
        <v>0</v>
      </c>
      <c r="H33" s="370">
        <f t="shared" si="11"/>
        <v>0</v>
      </c>
    </row>
    <row r="34" spans="1:8" x14ac:dyDescent="0.2">
      <c r="A34" s="45"/>
      <c r="B34" s="52" t="s">
        <v>392</v>
      </c>
      <c r="C34" s="370">
        <v>0</v>
      </c>
      <c r="D34" s="370">
        <v>0</v>
      </c>
      <c r="E34" s="370">
        <f t="shared" si="10"/>
        <v>0</v>
      </c>
      <c r="F34" s="370">
        <v>0</v>
      </c>
      <c r="G34" s="370">
        <v>0</v>
      </c>
      <c r="H34" s="370">
        <f t="shared" si="11"/>
        <v>0</v>
      </c>
    </row>
    <row r="35" spans="1:8" x14ac:dyDescent="0.2">
      <c r="A35" s="45"/>
      <c r="B35" s="52" t="s">
        <v>393</v>
      </c>
      <c r="C35" s="370">
        <v>0</v>
      </c>
      <c r="D35" s="370">
        <v>0</v>
      </c>
      <c r="E35" s="370">
        <f t="shared" si="10"/>
        <v>0</v>
      </c>
      <c r="F35" s="370">
        <v>0</v>
      </c>
      <c r="G35" s="370">
        <v>0</v>
      </c>
      <c r="H35" s="370">
        <f t="shared" si="11"/>
        <v>0</v>
      </c>
    </row>
    <row r="36" spans="1:8" x14ac:dyDescent="0.2">
      <c r="A36" s="45"/>
      <c r="B36" s="52" t="s">
        <v>394</v>
      </c>
      <c r="C36" s="370">
        <v>0</v>
      </c>
      <c r="D36" s="370">
        <v>0</v>
      </c>
      <c r="E36" s="370">
        <f t="shared" si="10"/>
        <v>0</v>
      </c>
      <c r="F36" s="370">
        <v>0</v>
      </c>
      <c r="G36" s="370">
        <v>0</v>
      </c>
      <c r="H36" s="370">
        <f t="shared" si="11"/>
        <v>0</v>
      </c>
    </row>
    <row r="37" spans="1:8" x14ac:dyDescent="0.2">
      <c r="A37" s="45"/>
      <c r="B37" s="52" t="s">
        <v>395</v>
      </c>
      <c r="C37" s="370">
        <v>0</v>
      </c>
      <c r="D37" s="370">
        <v>0</v>
      </c>
      <c r="E37" s="370">
        <f t="shared" si="10"/>
        <v>0</v>
      </c>
      <c r="F37" s="370">
        <v>0</v>
      </c>
      <c r="G37" s="370">
        <v>0</v>
      </c>
      <c r="H37" s="370">
        <f t="shared" si="11"/>
        <v>0</v>
      </c>
    </row>
    <row r="38" spans="1:8" x14ac:dyDescent="0.2">
      <c r="A38" s="45"/>
      <c r="B38" s="52" t="s">
        <v>396</v>
      </c>
      <c r="C38" s="370">
        <v>0</v>
      </c>
      <c r="D38" s="370">
        <v>0</v>
      </c>
      <c r="E38" s="370">
        <f t="shared" si="10"/>
        <v>0</v>
      </c>
      <c r="F38" s="370">
        <v>0</v>
      </c>
      <c r="G38" s="370">
        <v>0</v>
      </c>
      <c r="H38" s="370">
        <f t="shared" si="11"/>
        <v>0</v>
      </c>
    </row>
    <row r="39" spans="1:8" x14ac:dyDescent="0.2">
      <c r="A39" s="45"/>
      <c r="B39" s="52" t="s">
        <v>397</v>
      </c>
      <c r="C39" s="370">
        <v>0</v>
      </c>
      <c r="D39" s="370">
        <v>0</v>
      </c>
      <c r="E39" s="370">
        <f t="shared" si="10"/>
        <v>0</v>
      </c>
      <c r="F39" s="370">
        <v>0</v>
      </c>
      <c r="G39" s="370">
        <v>0</v>
      </c>
      <c r="H39" s="370">
        <f t="shared" si="11"/>
        <v>0</v>
      </c>
    </row>
    <row r="40" spans="1:8" x14ac:dyDescent="0.2">
      <c r="A40" s="45"/>
      <c r="B40" s="52" t="s">
        <v>398</v>
      </c>
      <c r="C40" s="370">
        <v>0</v>
      </c>
      <c r="D40" s="370">
        <v>0</v>
      </c>
      <c r="E40" s="370">
        <f t="shared" si="10"/>
        <v>0</v>
      </c>
      <c r="F40" s="370">
        <v>0</v>
      </c>
      <c r="G40" s="370">
        <v>0</v>
      </c>
      <c r="H40" s="370">
        <f t="shared" si="11"/>
        <v>0</v>
      </c>
    </row>
    <row r="41" spans="1:8" x14ac:dyDescent="0.2">
      <c r="A41" s="66"/>
      <c r="B41" s="67"/>
      <c r="C41" s="362"/>
      <c r="D41" s="362"/>
      <c r="E41" s="362"/>
      <c r="F41" s="362"/>
      <c r="G41" s="362"/>
      <c r="H41" s="362"/>
    </row>
    <row r="42" spans="1:8" x14ac:dyDescent="0.2">
      <c r="A42" s="237" t="s">
        <v>399</v>
      </c>
      <c r="B42" s="257"/>
      <c r="C42" s="362">
        <f>SUM(C43:C46)</f>
        <v>0</v>
      </c>
      <c r="D42" s="362">
        <f t="shared" ref="D42:H42" si="12">SUM(D43:D46)</f>
        <v>0</v>
      </c>
      <c r="E42" s="362">
        <f t="shared" si="12"/>
        <v>0</v>
      </c>
      <c r="F42" s="362">
        <f t="shared" si="12"/>
        <v>0</v>
      </c>
      <c r="G42" s="362">
        <f t="shared" si="12"/>
        <v>0</v>
      </c>
      <c r="H42" s="362">
        <f t="shared" si="12"/>
        <v>0</v>
      </c>
    </row>
    <row r="43" spans="1:8" x14ac:dyDescent="0.2">
      <c r="A43" s="45"/>
      <c r="B43" s="52" t="s">
        <v>400</v>
      </c>
      <c r="C43" s="370">
        <v>0</v>
      </c>
      <c r="D43" s="370">
        <v>0</v>
      </c>
      <c r="E43" s="370">
        <f t="shared" ref="E43:E46" si="13">+C43+D43</f>
        <v>0</v>
      </c>
      <c r="F43" s="370">
        <v>0</v>
      </c>
      <c r="G43" s="370">
        <v>0</v>
      </c>
      <c r="H43" s="370">
        <f t="shared" ref="H43:H46" si="14">+E43-F43</f>
        <v>0</v>
      </c>
    </row>
    <row r="44" spans="1:8" ht="24" x14ac:dyDescent="0.2">
      <c r="A44" s="45"/>
      <c r="B44" s="144" t="s">
        <v>401</v>
      </c>
      <c r="C44" s="370">
        <v>0</v>
      </c>
      <c r="D44" s="370">
        <v>0</v>
      </c>
      <c r="E44" s="370">
        <f t="shared" si="13"/>
        <v>0</v>
      </c>
      <c r="F44" s="370">
        <v>0</v>
      </c>
      <c r="G44" s="370">
        <v>0</v>
      </c>
      <c r="H44" s="370">
        <f t="shared" si="14"/>
        <v>0</v>
      </c>
    </row>
    <row r="45" spans="1:8" x14ac:dyDescent="0.2">
      <c r="A45" s="45"/>
      <c r="B45" s="52" t="s">
        <v>402</v>
      </c>
      <c r="C45" s="370">
        <v>0</v>
      </c>
      <c r="D45" s="370">
        <v>0</v>
      </c>
      <c r="E45" s="370">
        <f t="shared" si="13"/>
        <v>0</v>
      </c>
      <c r="F45" s="370">
        <v>0</v>
      </c>
      <c r="G45" s="370">
        <v>0</v>
      </c>
      <c r="H45" s="370">
        <f t="shared" si="14"/>
        <v>0</v>
      </c>
    </row>
    <row r="46" spans="1:8" x14ac:dyDescent="0.2">
      <c r="A46" s="45"/>
      <c r="B46" s="52" t="s">
        <v>403</v>
      </c>
      <c r="C46" s="370">
        <v>0</v>
      </c>
      <c r="D46" s="370">
        <v>0</v>
      </c>
      <c r="E46" s="370">
        <f t="shared" si="13"/>
        <v>0</v>
      </c>
      <c r="F46" s="370">
        <v>0</v>
      </c>
      <c r="G46" s="370">
        <v>0</v>
      </c>
      <c r="H46" s="370">
        <f t="shared" si="14"/>
        <v>0</v>
      </c>
    </row>
    <row r="47" spans="1:8" x14ac:dyDescent="0.2">
      <c r="A47" s="66"/>
      <c r="B47" s="67"/>
      <c r="C47" s="370"/>
      <c r="D47" s="370"/>
      <c r="E47" s="370"/>
      <c r="F47" s="370"/>
      <c r="G47" s="370"/>
      <c r="H47" s="370"/>
    </row>
    <row r="48" spans="1:8" x14ac:dyDescent="0.2">
      <c r="A48" s="237" t="s">
        <v>404</v>
      </c>
      <c r="B48" s="257"/>
      <c r="C48" s="362">
        <f>+C49+C59+C68+C79</f>
        <v>65661106.669999994</v>
      </c>
      <c r="D48" s="362">
        <f t="shared" ref="D48:H48" si="15">+D49+D59+D68+D79</f>
        <v>-26215787.5</v>
      </c>
      <c r="E48" s="362">
        <f t="shared" si="15"/>
        <v>39445319.169999994</v>
      </c>
      <c r="F48" s="362">
        <f t="shared" si="15"/>
        <v>39164281.439999998</v>
      </c>
      <c r="G48" s="362">
        <f t="shared" si="15"/>
        <v>39164281.439999998</v>
      </c>
      <c r="H48" s="362">
        <f t="shared" si="15"/>
        <v>281037.73000000045</v>
      </c>
    </row>
    <row r="49" spans="1:8" x14ac:dyDescent="0.2">
      <c r="A49" s="237" t="s">
        <v>372</v>
      </c>
      <c r="B49" s="257"/>
      <c r="C49" s="362">
        <f t="shared" ref="C49:H49" si="16">SUM(C50:C57)</f>
        <v>5528852.7999999998</v>
      </c>
      <c r="D49" s="362">
        <f t="shared" si="16"/>
        <v>-457402.18000000005</v>
      </c>
      <c r="E49" s="362">
        <f t="shared" si="16"/>
        <v>5071450.62</v>
      </c>
      <c r="F49" s="362">
        <f t="shared" si="16"/>
        <v>5071450.62</v>
      </c>
      <c r="G49" s="362">
        <f t="shared" si="16"/>
        <v>5071450.62</v>
      </c>
      <c r="H49" s="362">
        <f t="shared" si="16"/>
        <v>0</v>
      </c>
    </row>
    <row r="50" spans="1:8" x14ac:dyDescent="0.2">
      <c r="A50" s="45"/>
      <c r="B50" s="52" t="s">
        <v>373</v>
      </c>
      <c r="C50" s="370">
        <v>0</v>
      </c>
      <c r="D50" s="370">
        <v>0</v>
      </c>
      <c r="E50" s="370">
        <f t="shared" ref="E50:E57" si="17">+C50+D50</f>
        <v>0</v>
      </c>
      <c r="F50" s="370">
        <v>0</v>
      </c>
      <c r="G50" s="370">
        <v>0</v>
      </c>
      <c r="H50" s="370">
        <f t="shared" ref="H50:H57" si="18">+E50-F50</f>
        <v>0</v>
      </c>
    </row>
    <row r="51" spans="1:8" x14ac:dyDescent="0.2">
      <c r="A51" s="45"/>
      <c r="B51" s="52" t="s">
        <v>374</v>
      </c>
      <c r="C51" s="370">
        <v>0</v>
      </c>
      <c r="D51" s="370">
        <v>0</v>
      </c>
      <c r="E51" s="370">
        <f t="shared" si="17"/>
        <v>0</v>
      </c>
      <c r="F51" s="370">
        <v>0</v>
      </c>
      <c r="G51" s="370">
        <v>0</v>
      </c>
      <c r="H51" s="370">
        <f t="shared" si="18"/>
        <v>0</v>
      </c>
    </row>
    <row r="52" spans="1:8" x14ac:dyDescent="0.2">
      <c r="A52" s="45"/>
      <c r="B52" s="52" t="s">
        <v>375</v>
      </c>
      <c r="C52" s="370">
        <v>0</v>
      </c>
      <c r="D52" s="370">
        <v>0</v>
      </c>
      <c r="E52" s="370">
        <f t="shared" si="17"/>
        <v>0</v>
      </c>
      <c r="F52" s="370">
        <v>0</v>
      </c>
      <c r="G52" s="370">
        <v>0</v>
      </c>
      <c r="H52" s="370">
        <f t="shared" si="18"/>
        <v>0</v>
      </c>
    </row>
    <row r="53" spans="1:8" x14ac:dyDescent="0.2">
      <c r="A53" s="45"/>
      <c r="B53" s="52" t="s">
        <v>376</v>
      </c>
      <c r="C53" s="370">
        <v>0</v>
      </c>
      <c r="D53" s="370">
        <v>0</v>
      </c>
      <c r="E53" s="370">
        <f t="shared" si="17"/>
        <v>0</v>
      </c>
      <c r="F53" s="370">
        <v>0</v>
      </c>
      <c r="G53" s="370">
        <v>0</v>
      </c>
      <c r="H53" s="370">
        <f t="shared" si="18"/>
        <v>0</v>
      </c>
    </row>
    <row r="54" spans="1:8" x14ac:dyDescent="0.2">
      <c r="A54" s="45"/>
      <c r="B54" s="52" t="s">
        <v>377</v>
      </c>
      <c r="C54" s="370">
        <v>1239541.79</v>
      </c>
      <c r="D54" s="370">
        <v>-373426.83</v>
      </c>
      <c r="E54" s="370">
        <f t="shared" si="17"/>
        <v>866114.96</v>
      </c>
      <c r="F54" s="370">
        <v>866114.96</v>
      </c>
      <c r="G54" s="370">
        <v>866114.96</v>
      </c>
      <c r="H54" s="370">
        <f t="shared" si="18"/>
        <v>0</v>
      </c>
    </row>
    <row r="55" spans="1:8" x14ac:dyDescent="0.2">
      <c r="A55" s="45"/>
      <c r="B55" s="52" t="s">
        <v>378</v>
      </c>
      <c r="C55" s="370">
        <v>4289311.01</v>
      </c>
      <c r="D55" s="370">
        <v>-83975.35</v>
      </c>
      <c r="E55" s="370">
        <f t="shared" si="17"/>
        <v>4205335.66</v>
      </c>
      <c r="F55" s="370">
        <v>4205335.66</v>
      </c>
      <c r="G55" s="370">
        <v>4205335.66</v>
      </c>
      <c r="H55" s="370">
        <f t="shared" si="18"/>
        <v>0</v>
      </c>
    </row>
    <row r="56" spans="1:8" x14ac:dyDescent="0.2">
      <c r="A56" s="45"/>
      <c r="B56" s="52" t="s">
        <v>379</v>
      </c>
      <c r="C56" s="370">
        <v>0</v>
      </c>
      <c r="D56" s="370">
        <v>0</v>
      </c>
      <c r="E56" s="370">
        <f t="shared" si="17"/>
        <v>0</v>
      </c>
      <c r="F56" s="370">
        <v>0</v>
      </c>
      <c r="G56" s="370">
        <v>0</v>
      </c>
      <c r="H56" s="370">
        <f t="shared" si="18"/>
        <v>0</v>
      </c>
    </row>
    <row r="57" spans="1:8" x14ac:dyDescent="0.2">
      <c r="A57" s="45"/>
      <c r="B57" s="52" t="s">
        <v>380</v>
      </c>
      <c r="C57" s="370">
        <v>0</v>
      </c>
      <c r="D57" s="370">
        <v>0</v>
      </c>
      <c r="E57" s="370">
        <f t="shared" si="17"/>
        <v>0</v>
      </c>
      <c r="F57" s="370">
        <v>0</v>
      </c>
      <c r="G57" s="370">
        <v>0</v>
      </c>
      <c r="H57" s="370">
        <f t="shared" si="18"/>
        <v>0</v>
      </c>
    </row>
    <row r="58" spans="1:8" x14ac:dyDescent="0.2">
      <c r="A58" s="66"/>
      <c r="B58" s="67"/>
      <c r="C58" s="362"/>
      <c r="D58" s="362"/>
      <c r="E58" s="362"/>
      <c r="F58" s="362"/>
      <c r="G58" s="362"/>
      <c r="H58" s="362"/>
    </row>
    <row r="59" spans="1:8" x14ac:dyDescent="0.2">
      <c r="A59" s="237" t="s">
        <v>381</v>
      </c>
      <c r="B59" s="257"/>
      <c r="C59" s="362">
        <f>SUM(C60:C66)</f>
        <v>60132253.869999997</v>
      </c>
      <c r="D59" s="362">
        <f t="shared" ref="D59:H59" si="19">SUM(D60:D66)</f>
        <v>-25758385.32</v>
      </c>
      <c r="E59" s="362">
        <f t="shared" si="19"/>
        <v>34373868.549999997</v>
      </c>
      <c r="F59" s="362">
        <f t="shared" si="19"/>
        <v>34092830.82</v>
      </c>
      <c r="G59" s="362">
        <f t="shared" si="19"/>
        <v>34092830.82</v>
      </c>
      <c r="H59" s="362">
        <f t="shared" si="19"/>
        <v>281037.73000000045</v>
      </c>
    </row>
    <row r="60" spans="1:8" x14ac:dyDescent="0.2">
      <c r="A60" s="45"/>
      <c r="B60" s="52" t="s">
        <v>382</v>
      </c>
      <c r="C60" s="370">
        <v>7724084.2199999997</v>
      </c>
      <c r="D60" s="370">
        <v>0</v>
      </c>
      <c r="E60" s="370">
        <f t="shared" ref="E60:E66" si="20">+C60+D60</f>
        <v>7724084.2199999997</v>
      </c>
      <c r="F60" s="370">
        <v>7724084.2199999997</v>
      </c>
      <c r="G60" s="370">
        <v>7724084.2199999997</v>
      </c>
      <c r="H60" s="370">
        <f t="shared" ref="H60:H66" si="21">+E60-F60</f>
        <v>0</v>
      </c>
    </row>
    <row r="61" spans="1:8" x14ac:dyDescent="0.2">
      <c r="A61" s="45"/>
      <c r="B61" s="52" t="s">
        <v>383</v>
      </c>
      <c r="C61" s="370">
        <v>48779643.649999999</v>
      </c>
      <c r="D61" s="370">
        <v>-25756860.719999999</v>
      </c>
      <c r="E61" s="370">
        <f t="shared" si="20"/>
        <v>23022782.93</v>
      </c>
      <c r="F61" s="370">
        <v>22741745.199999999</v>
      </c>
      <c r="G61" s="370">
        <v>22741745.199999999</v>
      </c>
      <c r="H61" s="370">
        <f t="shared" si="21"/>
        <v>281037.73000000045</v>
      </c>
    </row>
    <row r="62" spans="1:8" x14ac:dyDescent="0.2">
      <c r="A62" s="45"/>
      <c r="B62" s="52" t="s">
        <v>384</v>
      </c>
      <c r="C62" s="370">
        <v>0</v>
      </c>
      <c r="D62" s="370">
        <v>0</v>
      </c>
      <c r="E62" s="370">
        <f t="shared" si="20"/>
        <v>0</v>
      </c>
      <c r="F62" s="370">
        <v>0</v>
      </c>
      <c r="G62" s="370">
        <v>0</v>
      </c>
      <c r="H62" s="370">
        <f t="shared" si="21"/>
        <v>0</v>
      </c>
    </row>
    <row r="63" spans="1:8" x14ac:dyDescent="0.2">
      <c r="A63" s="45"/>
      <c r="B63" s="52" t="s">
        <v>385</v>
      </c>
      <c r="C63" s="370">
        <v>1960000</v>
      </c>
      <c r="D63" s="370">
        <v>0</v>
      </c>
      <c r="E63" s="370">
        <f t="shared" si="20"/>
        <v>1960000</v>
      </c>
      <c r="F63" s="370">
        <v>1960000</v>
      </c>
      <c r="G63" s="370">
        <v>1960000</v>
      </c>
      <c r="H63" s="370">
        <f t="shared" si="21"/>
        <v>0</v>
      </c>
    </row>
    <row r="64" spans="1:8" x14ac:dyDescent="0.2">
      <c r="A64" s="45"/>
      <c r="B64" s="52" t="s">
        <v>386</v>
      </c>
      <c r="C64" s="370">
        <v>625086</v>
      </c>
      <c r="D64" s="370">
        <v>0</v>
      </c>
      <c r="E64" s="370">
        <f t="shared" si="20"/>
        <v>625086</v>
      </c>
      <c r="F64" s="370">
        <v>625086</v>
      </c>
      <c r="G64" s="370">
        <v>625086</v>
      </c>
      <c r="H64" s="370">
        <f t="shared" si="21"/>
        <v>0</v>
      </c>
    </row>
    <row r="65" spans="1:8" x14ac:dyDescent="0.2">
      <c r="A65" s="45"/>
      <c r="B65" s="52" t="s">
        <v>387</v>
      </c>
      <c r="C65" s="370">
        <v>1043440</v>
      </c>
      <c r="D65" s="370">
        <v>-1524.6</v>
      </c>
      <c r="E65" s="370">
        <f t="shared" si="20"/>
        <v>1041915.4</v>
      </c>
      <c r="F65" s="370">
        <v>1041915.4</v>
      </c>
      <c r="G65" s="370">
        <v>1041915.4</v>
      </c>
      <c r="H65" s="370">
        <f t="shared" si="21"/>
        <v>0</v>
      </c>
    </row>
    <row r="66" spans="1:8" x14ac:dyDescent="0.2">
      <c r="A66" s="45"/>
      <c r="B66" s="52" t="s">
        <v>388</v>
      </c>
      <c r="C66" s="370">
        <v>0</v>
      </c>
      <c r="D66" s="370">
        <v>0</v>
      </c>
      <c r="E66" s="370">
        <f t="shared" si="20"/>
        <v>0</v>
      </c>
      <c r="F66" s="370">
        <v>0</v>
      </c>
      <c r="G66" s="370">
        <v>0</v>
      </c>
      <c r="H66" s="370">
        <f t="shared" si="21"/>
        <v>0</v>
      </c>
    </row>
    <row r="67" spans="1:8" x14ac:dyDescent="0.2">
      <c r="A67" s="66"/>
      <c r="B67" s="67"/>
      <c r="C67" s="362"/>
      <c r="D67" s="362"/>
      <c r="E67" s="362"/>
      <c r="F67" s="362"/>
      <c r="G67" s="362"/>
      <c r="H67" s="362"/>
    </row>
    <row r="68" spans="1:8" x14ac:dyDescent="0.2">
      <c r="A68" s="237" t="s">
        <v>389</v>
      </c>
      <c r="B68" s="257"/>
      <c r="C68" s="362">
        <f>SUM(C69:C77)</f>
        <v>0</v>
      </c>
      <c r="D68" s="362">
        <f t="shared" ref="D68:H68" si="22">SUM(D69:D77)</f>
        <v>0</v>
      </c>
      <c r="E68" s="362">
        <f t="shared" si="22"/>
        <v>0</v>
      </c>
      <c r="F68" s="362">
        <f t="shared" si="22"/>
        <v>0</v>
      </c>
      <c r="G68" s="362">
        <f t="shared" si="22"/>
        <v>0</v>
      </c>
      <c r="H68" s="362">
        <f t="shared" si="22"/>
        <v>0</v>
      </c>
    </row>
    <row r="69" spans="1:8" x14ac:dyDescent="0.2">
      <c r="A69" s="45"/>
      <c r="B69" s="52" t="s">
        <v>390</v>
      </c>
      <c r="C69" s="370">
        <v>0</v>
      </c>
      <c r="D69" s="370">
        <v>0</v>
      </c>
      <c r="E69" s="370">
        <f t="shared" ref="E69:E77" si="23">+C69+D69</f>
        <v>0</v>
      </c>
      <c r="F69" s="370">
        <v>0</v>
      </c>
      <c r="G69" s="370">
        <v>0</v>
      </c>
      <c r="H69" s="370">
        <f t="shared" ref="H69:H77" si="24">+E69-F69</f>
        <v>0</v>
      </c>
    </row>
    <row r="70" spans="1:8" x14ac:dyDescent="0.2">
      <c r="A70" s="45"/>
      <c r="B70" s="52" t="s">
        <v>391</v>
      </c>
      <c r="C70" s="370">
        <v>0</v>
      </c>
      <c r="D70" s="370">
        <v>0</v>
      </c>
      <c r="E70" s="370">
        <f t="shared" si="23"/>
        <v>0</v>
      </c>
      <c r="F70" s="370">
        <v>0</v>
      </c>
      <c r="G70" s="370">
        <v>0</v>
      </c>
      <c r="H70" s="370">
        <f t="shared" si="24"/>
        <v>0</v>
      </c>
    </row>
    <row r="71" spans="1:8" x14ac:dyDescent="0.2">
      <c r="A71" s="45"/>
      <c r="B71" s="52" t="s">
        <v>392</v>
      </c>
      <c r="C71" s="370">
        <v>0</v>
      </c>
      <c r="D71" s="370">
        <v>0</v>
      </c>
      <c r="E71" s="370">
        <f t="shared" si="23"/>
        <v>0</v>
      </c>
      <c r="F71" s="370">
        <v>0</v>
      </c>
      <c r="G71" s="370">
        <v>0</v>
      </c>
      <c r="H71" s="370">
        <f t="shared" si="24"/>
        <v>0</v>
      </c>
    </row>
    <row r="72" spans="1:8" x14ac:dyDescent="0.2">
      <c r="A72" s="45"/>
      <c r="B72" s="52" t="s">
        <v>393</v>
      </c>
      <c r="C72" s="370">
        <v>0</v>
      </c>
      <c r="D72" s="370">
        <v>0</v>
      </c>
      <c r="E72" s="370">
        <f t="shared" si="23"/>
        <v>0</v>
      </c>
      <c r="F72" s="370">
        <v>0</v>
      </c>
      <c r="G72" s="370">
        <v>0</v>
      </c>
      <c r="H72" s="370">
        <f t="shared" si="24"/>
        <v>0</v>
      </c>
    </row>
    <row r="73" spans="1:8" x14ac:dyDescent="0.2">
      <c r="A73" s="45"/>
      <c r="B73" s="52" t="s">
        <v>394</v>
      </c>
      <c r="C73" s="370">
        <v>0</v>
      </c>
      <c r="D73" s="370">
        <v>0</v>
      </c>
      <c r="E73" s="370">
        <f t="shared" si="23"/>
        <v>0</v>
      </c>
      <c r="F73" s="370">
        <v>0</v>
      </c>
      <c r="G73" s="370">
        <v>0</v>
      </c>
      <c r="H73" s="370">
        <f t="shared" si="24"/>
        <v>0</v>
      </c>
    </row>
    <row r="74" spans="1:8" x14ac:dyDescent="0.2">
      <c r="A74" s="45"/>
      <c r="B74" s="52" t="s">
        <v>395</v>
      </c>
      <c r="C74" s="370">
        <v>0</v>
      </c>
      <c r="D74" s="370">
        <v>0</v>
      </c>
      <c r="E74" s="370">
        <f t="shared" si="23"/>
        <v>0</v>
      </c>
      <c r="F74" s="370">
        <v>0</v>
      </c>
      <c r="G74" s="370">
        <v>0</v>
      </c>
      <c r="H74" s="370">
        <f t="shared" si="24"/>
        <v>0</v>
      </c>
    </row>
    <row r="75" spans="1:8" x14ac:dyDescent="0.2">
      <c r="A75" s="45"/>
      <c r="B75" s="52" t="s">
        <v>396</v>
      </c>
      <c r="C75" s="370">
        <v>0</v>
      </c>
      <c r="D75" s="370">
        <v>0</v>
      </c>
      <c r="E75" s="370">
        <f t="shared" si="23"/>
        <v>0</v>
      </c>
      <c r="F75" s="370">
        <v>0</v>
      </c>
      <c r="G75" s="370">
        <v>0</v>
      </c>
      <c r="H75" s="370">
        <f t="shared" si="24"/>
        <v>0</v>
      </c>
    </row>
    <row r="76" spans="1:8" x14ac:dyDescent="0.2">
      <c r="A76" s="45"/>
      <c r="B76" s="52" t="s">
        <v>397</v>
      </c>
      <c r="C76" s="370">
        <v>0</v>
      </c>
      <c r="D76" s="370">
        <v>0</v>
      </c>
      <c r="E76" s="370">
        <f t="shared" si="23"/>
        <v>0</v>
      </c>
      <c r="F76" s="370">
        <v>0</v>
      </c>
      <c r="G76" s="370">
        <v>0</v>
      </c>
      <c r="H76" s="370">
        <f t="shared" si="24"/>
        <v>0</v>
      </c>
    </row>
    <row r="77" spans="1:8" x14ac:dyDescent="0.2">
      <c r="A77" s="45"/>
      <c r="B77" s="52" t="s">
        <v>398</v>
      </c>
      <c r="C77" s="370">
        <v>0</v>
      </c>
      <c r="D77" s="370">
        <v>0</v>
      </c>
      <c r="E77" s="370">
        <f t="shared" si="23"/>
        <v>0</v>
      </c>
      <c r="F77" s="370">
        <v>0</v>
      </c>
      <c r="G77" s="370">
        <v>0</v>
      </c>
      <c r="H77" s="370">
        <f t="shared" si="24"/>
        <v>0</v>
      </c>
    </row>
    <row r="78" spans="1:8" x14ac:dyDescent="0.2">
      <c r="A78" s="66"/>
      <c r="B78" s="67"/>
      <c r="C78" s="362"/>
      <c r="D78" s="362"/>
      <c r="E78" s="362"/>
      <c r="F78" s="362"/>
      <c r="G78" s="362"/>
      <c r="H78" s="362"/>
    </row>
    <row r="79" spans="1:8" x14ac:dyDescent="0.2">
      <c r="A79" s="237" t="s">
        <v>399</v>
      </c>
      <c r="B79" s="257"/>
      <c r="C79" s="362">
        <f>SUM(C80:C83)</f>
        <v>0</v>
      </c>
      <c r="D79" s="362">
        <f t="shared" ref="D79:H79" si="25">SUM(D80:D83)</f>
        <v>0</v>
      </c>
      <c r="E79" s="362">
        <f t="shared" si="25"/>
        <v>0</v>
      </c>
      <c r="F79" s="362">
        <f t="shared" si="25"/>
        <v>0</v>
      </c>
      <c r="G79" s="362">
        <f t="shared" si="25"/>
        <v>0</v>
      </c>
      <c r="H79" s="362">
        <f t="shared" si="25"/>
        <v>0</v>
      </c>
    </row>
    <row r="80" spans="1:8" x14ac:dyDescent="0.2">
      <c r="A80" s="45"/>
      <c r="B80" s="52" t="s">
        <v>400</v>
      </c>
      <c r="C80" s="370">
        <v>0</v>
      </c>
      <c r="D80" s="370">
        <v>0</v>
      </c>
      <c r="E80" s="370">
        <f t="shared" ref="E80:E83" si="26">+C80+D80</f>
        <v>0</v>
      </c>
      <c r="F80" s="370">
        <v>0</v>
      </c>
      <c r="G80" s="370">
        <v>0</v>
      </c>
      <c r="H80" s="370">
        <f t="shared" ref="H80:H83" si="27">+E80-F80</f>
        <v>0</v>
      </c>
    </row>
    <row r="81" spans="1:8" ht="24" x14ac:dyDescent="0.2">
      <c r="A81" s="45"/>
      <c r="B81" s="144" t="s">
        <v>401</v>
      </c>
      <c r="C81" s="370">
        <v>0</v>
      </c>
      <c r="D81" s="370">
        <v>0</v>
      </c>
      <c r="E81" s="370">
        <f t="shared" si="26"/>
        <v>0</v>
      </c>
      <c r="F81" s="370">
        <v>0</v>
      </c>
      <c r="G81" s="370">
        <v>0</v>
      </c>
      <c r="H81" s="370">
        <f t="shared" si="27"/>
        <v>0</v>
      </c>
    </row>
    <row r="82" spans="1:8" x14ac:dyDescent="0.2">
      <c r="A82" s="45"/>
      <c r="B82" s="52" t="s">
        <v>402</v>
      </c>
      <c r="C82" s="370">
        <v>0</v>
      </c>
      <c r="D82" s="370">
        <v>0</v>
      </c>
      <c r="E82" s="370">
        <f t="shared" si="26"/>
        <v>0</v>
      </c>
      <c r="F82" s="370">
        <v>0</v>
      </c>
      <c r="G82" s="370">
        <v>0</v>
      </c>
      <c r="H82" s="370">
        <f t="shared" si="27"/>
        <v>0</v>
      </c>
    </row>
    <row r="83" spans="1:8" x14ac:dyDescent="0.2">
      <c r="A83" s="45"/>
      <c r="B83" s="52" t="s">
        <v>403</v>
      </c>
      <c r="C83" s="370">
        <v>0</v>
      </c>
      <c r="D83" s="370">
        <v>0</v>
      </c>
      <c r="E83" s="370">
        <f t="shared" si="26"/>
        <v>0</v>
      </c>
      <c r="F83" s="370">
        <v>0</v>
      </c>
      <c r="G83" s="370">
        <v>0</v>
      </c>
      <c r="H83" s="370">
        <f t="shared" si="27"/>
        <v>0</v>
      </c>
    </row>
    <row r="84" spans="1:8" x14ac:dyDescent="0.2">
      <c r="A84" s="66"/>
      <c r="B84" s="67"/>
      <c r="C84" s="362"/>
      <c r="D84" s="362"/>
      <c r="E84" s="362"/>
      <c r="F84" s="362"/>
      <c r="G84" s="362"/>
      <c r="H84" s="362"/>
    </row>
    <row r="85" spans="1:8" x14ac:dyDescent="0.2">
      <c r="A85" s="237" t="s">
        <v>364</v>
      </c>
      <c r="B85" s="257"/>
      <c r="C85" s="362">
        <f>+C11+C48</f>
        <v>100779083.10999998</v>
      </c>
      <c r="D85" s="362">
        <f t="shared" ref="D85:H85" si="28">+D11+D48</f>
        <v>-32690939.490000002</v>
      </c>
      <c r="E85" s="362">
        <f t="shared" si="28"/>
        <v>68088143.61999999</v>
      </c>
      <c r="F85" s="362">
        <f t="shared" si="28"/>
        <v>67807077.799999997</v>
      </c>
      <c r="G85" s="362">
        <f t="shared" si="28"/>
        <v>67587667.799999997</v>
      </c>
      <c r="H85" s="362">
        <f t="shared" si="28"/>
        <v>281065.81999999599</v>
      </c>
    </row>
    <row r="86" spans="1:8" ht="12.75" thickBot="1" x14ac:dyDescent="0.25">
      <c r="A86" s="68"/>
      <c r="B86" s="69"/>
      <c r="C86" s="70"/>
      <c r="D86" s="70"/>
      <c r="E86" s="70"/>
      <c r="F86" s="70"/>
      <c r="G86" s="70"/>
      <c r="H86" s="70"/>
    </row>
  </sheetData>
  <mergeCells count="20">
    <mergeCell ref="A8:B9"/>
    <mergeCell ref="C8:G8"/>
    <mergeCell ref="H8:H9"/>
    <mergeCell ref="A85:B85"/>
    <mergeCell ref="A10:B10"/>
    <mergeCell ref="A11:B11"/>
    <mergeCell ref="A12:B12"/>
    <mergeCell ref="A22:B22"/>
    <mergeCell ref="A31:B31"/>
    <mergeCell ref="A42:B42"/>
    <mergeCell ref="A48:B48"/>
    <mergeCell ref="A49:B49"/>
    <mergeCell ref="A59:B59"/>
    <mergeCell ref="A68:B68"/>
    <mergeCell ref="A79:B79"/>
    <mergeCell ref="A3:H3"/>
    <mergeCell ref="A4:H4"/>
    <mergeCell ref="A5:H5"/>
    <mergeCell ref="A6:H6"/>
    <mergeCell ref="A7:H7"/>
  </mergeCells>
  <printOptions horizontalCentered="1"/>
  <pageMargins left="0.6692913385826772" right="0.55118110236220474" top="0.43307086614173229" bottom="0.74803149606299213" header="0.31496062992125984" footer="0.31496062992125984"/>
  <pageSetup scale="80" orientation="landscape" r:id="rId1"/>
  <headerFooter>
    <oddFooter>&amp;CHoja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showGridLines="0" workbookViewId="0">
      <selection sqref="A1:G47"/>
    </sheetView>
  </sheetViews>
  <sheetFormatPr baseColWidth="10" defaultRowHeight="32.25" customHeight="1" x14ac:dyDescent="0.2"/>
  <cols>
    <col min="1" max="1" width="59.28515625" style="4" customWidth="1"/>
    <col min="2" max="2" width="17.85546875" style="4" customWidth="1"/>
    <col min="3" max="3" width="14" style="4" customWidth="1"/>
    <col min="4" max="4" width="16.140625" style="4" customWidth="1"/>
    <col min="5" max="5" width="16.7109375" style="4" customWidth="1"/>
    <col min="6" max="6" width="16" style="4" customWidth="1"/>
    <col min="7" max="16384" width="11.42578125" style="4"/>
  </cols>
  <sheetData>
    <row r="1" spans="1:8" ht="12" x14ac:dyDescent="0.2">
      <c r="F1" s="79" t="s">
        <v>528</v>
      </c>
    </row>
    <row r="2" spans="1:8" ht="12.75" thickBot="1" x14ac:dyDescent="0.25">
      <c r="F2" s="79"/>
    </row>
    <row r="3" spans="1:8" ht="12" x14ac:dyDescent="0.2">
      <c r="A3" s="165" t="str">
        <f>+'ADF-08'!A3:H3</f>
        <v>MUNICIPIO DE SAN VICENTE TANCUAYALAB, S.L.P.</v>
      </c>
      <c r="B3" s="166"/>
      <c r="C3" s="166"/>
      <c r="D3" s="166"/>
      <c r="E3" s="166"/>
      <c r="F3" s="166"/>
      <c r="G3" s="276"/>
    </row>
    <row r="4" spans="1:8" ht="12" x14ac:dyDescent="0.2">
      <c r="A4" s="247" t="s">
        <v>283</v>
      </c>
      <c r="B4" s="248"/>
      <c r="C4" s="248"/>
      <c r="D4" s="248"/>
      <c r="E4" s="248"/>
      <c r="F4" s="248"/>
      <c r="G4" s="277"/>
    </row>
    <row r="5" spans="1:8" ht="12" x14ac:dyDescent="0.2">
      <c r="A5" s="247" t="s">
        <v>405</v>
      </c>
      <c r="B5" s="248"/>
      <c r="C5" s="248"/>
      <c r="D5" s="248"/>
      <c r="E5" s="248"/>
      <c r="F5" s="248"/>
      <c r="G5" s="277"/>
    </row>
    <row r="6" spans="1:8" ht="12" x14ac:dyDescent="0.2">
      <c r="A6" s="247" t="str">
        <f>+'ADF-08'!A6:H6</f>
        <v>Del 1 de enero al 31 de diciembre de 2020</v>
      </c>
      <c r="B6" s="248"/>
      <c r="C6" s="248"/>
      <c r="D6" s="248"/>
      <c r="E6" s="248"/>
      <c r="F6" s="248"/>
      <c r="G6" s="277"/>
    </row>
    <row r="7" spans="1:8" ht="12.75" thickBot="1" x14ac:dyDescent="0.25">
      <c r="A7" s="250" t="s">
        <v>1</v>
      </c>
      <c r="B7" s="251"/>
      <c r="C7" s="251"/>
      <c r="D7" s="251"/>
      <c r="E7" s="251"/>
      <c r="F7" s="251"/>
      <c r="G7" s="278"/>
    </row>
    <row r="8" spans="1:8" ht="12.75" thickBot="1" x14ac:dyDescent="0.25">
      <c r="A8" s="213" t="s">
        <v>2</v>
      </c>
      <c r="B8" s="288" t="s">
        <v>285</v>
      </c>
      <c r="C8" s="289"/>
      <c r="D8" s="289"/>
      <c r="E8" s="289"/>
      <c r="F8" s="290"/>
      <c r="G8" s="217" t="s">
        <v>286</v>
      </c>
    </row>
    <row r="9" spans="1:8" s="23" customFormat="1" ht="24.75" thickBot="1" x14ac:dyDescent="0.3">
      <c r="A9" s="214"/>
      <c r="B9" s="72" t="s">
        <v>174</v>
      </c>
      <c r="C9" s="72" t="s">
        <v>287</v>
      </c>
      <c r="D9" s="72" t="s">
        <v>288</v>
      </c>
      <c r="E9" s="72" t="s">
        <v>406</v>
      </c>
      <c r="F9" s="72" t="s">
        <v>193</v>
      </c>
      <c r="G9" s="218"/>
    </row>
    <row r="10" spans="1:8" ht="12" x14ac:dyDescent="0.2">
      <c r="A10" s="80" t="s">
        <v>407</v>
      </c>
      <c r="B10" s="150">
        <f t="shared" ref="B10:G10" si="0">SUM(B11:B21)</f>
        <v>18839602.390000001</v>
      </c>
      <c r="C10" s="150">
        <f t="shared" si="0"/>
        <v>-574700.12</v>
      </c>
      <c r="D10" s="150">
        <f t="shared" si="0"/>
        <v>18264902.27</v>
      </c>
      <c r="E10" s="150">
        <f t="shared" si="0"/>
        <v>18264901.379999999</v>
      </c>
      <c r="F10" s="150">
        <f t="shared" si="0"/>
        <v>18241891.379999999</v>
      </c>
      <c r="G10" s="150">
        <f t="shared" si="0"/>
        <v>0.89000000059604645</v>
      </c>
    </row>
    <row r="11" spans="1:8" ht="12" x14ac:dyDescent="0.2">
      <c r="A11" s="74" t="s">
        <v>408</v>
      </c>
      <c r="B11" s="151">
        <v>18839602.390000001</v>
      </c>
      <c r="C11" s="151">
        <v>-574700.12</v>
      </c>
      <c r="D11" s="151">
        <f>+B11+C11</f>
        <v>18264902.27</v>
      </c>
      <c r="E11" s="151">
        <v>18264901.379999999</v>
      </c>
      <c r="F11" s="151">
        <v>18241891.379999999</v>
      </c>
      <c r="G11" s="151">
        <f>+D11-E11</f>
        <v>0.89000000059604645</v>
      </c>
      <c r="H11" s="153"/>
    </row>
    <row r="12" spans="1:8" ht="12" x14ac:dyDescent="0.2">
      <c r="A12" s="74" t="s">
        <v>409</v>
      </c>
      <c r="B12" s="151">
        <v>0</v>
      </c>
      <c r="C12" s="151">
        <v>0</v>
      </c>
      <c r="D12" s="151">
        <f t="shared" ref="D12:D32" si="1">+B12+C12</f>
        <v>0</v>
      </c>
      <c r="E12" s="151">
        <v>0</v>
      </c>
      <c r="F12" s="151">
        <v>0</v>
      </c>
      <c r="G12" s="151">
        <f t="shared" ref="G12:G32" si="2">+D12-E12</f>
        <v>0</v>
      </c>
    </row>
    <row r="13" spans="1:8" ht="12" x14ac:dyDescent="0.2">
      <c r="A13" s="74" t="s">
        <v>410</v>
      </c>
      <c r="B13" s="151">
        <v>0</v>
      </c>
      <c r="C13" s="151">
        <v>0</v>
      </c>
      <c r="D13" s="151">
        <f t="shared" si="1"/>
        <v>0</v>
      </c>
      <c r="E13" s="151">
        <v>0</v>
      </c>
      <c r="F13" s="151">
        <v>0</v>
      </c>
      <c r="G13" s="151">
        <f t="shared" si="2"/>
        <v>0</v>
      </c>
    </row>
    <row r="14" spans="1:8" ht="12" x14ac:dyDescent="0.2">
      <c r="A14" s="74" t="s">
        <v>411</v>
      </c>
      <c r="B14" s="151">
        <v>0</v>
      </c>
      <c r="C14" s="151">
        <v>0</v>
      </c>
      <c r="D14" s="151">
        <f t="shared" si="1"/>
        <v>0</v>
      </c>
      <c r="E14" s="151">
        <v>0</v>
      </c>
      <c r="F14" s="151">
        <v>0</v>
      </c>
      <c r="G14" s="151">
        <f t="shared" si="2"/>
        <v>0</v>
      </c>
    </row>
    <row r="15" spans="1:8" ht="12" x14ac:dyDescent="0.2">
      <c r="A15" s="74" t="s">
        <v>412</v>
      </c>
      <c r="B15" s="151">
        <v>0</v>
      </c>
      <c r="C15" s="151">
        <v>0</v>
      </c>
      <c r="D15" s="151">
        <f t="shared" si="1"/>
        <v>0</v>
      </c>
      <c r="E15" s="151">
        <v>0</v>
      </c>
      <c r="F15" s="151">
        <v>0</v>
      </c>
      <c r="G15" s="151">
        <f t="shared" si="2"/>
        <v>0</v>
      </c>
    </row>
    <row r="16" spans="1:8" ht="12" x14ac:dyDescent="0.2">
      <c r="A16" s="74" t="s">
        <v>413</v>
      </c>
      <c r="B16" s="151"/>
      <c r="C16" s="151">
        <v>0</v>
      </c>
      <c r="D16" s="151">
        <f t="shared" si="1"/>
        <v>0</v>
      </c>
      <c r="E16" s="151">
        <v>0</v>
      </c>
      <c r="F16" s="151">
        <v>0</v>
      </c>
      <c r="G16" s="151">
        <f t="shared" si="2"/>
        <v>0</v>
      </c>
    </row>
    <row r="17" spans="1:7" ht="24" x14ac:dyDescent="0.2">
      <c r="A17" s="74" t="s">
        <v>414</v>
      </c>
      <c r="B17" s="151">
        <v>0</v>
      </c>
      <c r="C17" s="151">
        <v>0</v>
      </c>
      <c r="D17" s="151">
        <f t="shared" si="1"/>
        <v>0</v>
      </c>
      <c r="E17" s="151">
        <v>0</v>
      </c>
      <c r="F17" s="151">
        <v>0</v>
      </c>
      <c r="G17" s="151">
        <f t="shared" si="2"/>
        <v>0</v>
      </c>
    </row>
    <row r="18" spans="1:7" ht="12" x14ac:dyDescent="0.2">
      <c r="A18" s="75" t="s">
        <v>415</v>
      </c>
      <c r="B18" s="151">
        <v>0</v>
      </c>
      <c r="C18" s="151">
        <v>0</v>
      </c>
      <c r="D18" s="151">
        <f t="shared" si="1"/>
        <v>0</v>
      </c>
      <c r="E18" s="151">
        <v>0</v>
      </c>
      <c r="F18" s="151">
        <v>0</v>
      </c>
      <c r="G18" s="151">
        <f t="shared" si="2"/>
        <v>0</v>
      </c>
    </row>
    <row r="19" spans="1:7" ht="12" x14ac:dyDescent="0.2">
      <c r="A19" s="75" t="s">
        <v>416</v>
      </c>
      <c r="B19" s="151">
        <v>0</v>
      </c>
      <c r="C19" s="151">
        <v>0</v>
      </c>
      <c r="D19" s="151">
        <f t="shared" si="1"/>
        <v>0</v>
      </c>
      <c r="E19" s="151">
        <v>0</v>
      </c>
      <c r="F19" s="151">
        <v>0</v>
      </c>
      <c r="G19" s="151">
        <f t="shared" si="2"/>
        <v>0</v>
      </c>
    </row>
    <row r="20" spans="1:7" ht="12" x14ac:dyDescent="0.2">
      <c r="A20" s="74" t="s">
        <v>417</v>
      </c>
      <c r="B20" s="151">
        <v>0</v>
      </c>
      <c r="C20" s="151">
        <v>0</v>
      </c>
      <c r="D20" s="151">
        <f t="shared" si="1"/>
        <v>0</v>
      </c>
      <c r="E20" s="151">
        <v>0</v>
      </c>
      <c r="F20" s="151">
        <v>0</v>
      </c>
      <c r="G20" s="151">
        <f t="shared" si="2"/>
        <v>0</v>
      </c>
    </row>
    <row r="21" spans="1:7" ht="12" x14ac:dyDescent="0.2">
      <c r="A21" s="74"/>
      <c r="B21" s="151">
        <v>0</v>
      </c>
      <c r="C21" s="151">
        <v>0</v>
      </c>
      <c r="D21" s="151">
        <f t="shared" si="1"/>
        <v>0</v>
      </c>
      <c r="E21" s="151">
        <v>0</v>
      </c>
      <c r="F21" s="151">
        <v>0</v>
      </c>
      <c r="G21" s="151">
        <f t="shared" si="2"/>
        <v>0</v>
      </c>
    </row>
    <row r="22" spans="1:7" ht="12" x14ac:dyDescent="0.2">
      <c r="A22" s="80" t="s">
        <v>418</v>
      </c>
      <c r="B22" s="150">
        <f t="shared" ref="B22:G22" si="3">SUM(B23:B32)</f>
        <v>4289311.01</v>
      </c>
      <c r="C22" s="150">
        <f t="shared" si="3"/>
        <v>-83975.35</v>
      </c>
      <c r="D22" s="150">
        <f t="shared" si="3"/>
        <v>4205335.66</v>
      </c>
      <c r="E22" s="150">
        <f t="shared" si="3"/>
        <v>4205335.66</v>
      </c>
      <c r="F22" s="150">
        <f t="shared" si="3"/>
        <v>4205335.66</v>
      </c>
      <c r="G22" s="150">
        <f t="shared" si="3"/>
        <v>0</v>
      </c>
    </row>
    <row r="23" spans="1:7" ht="12" x14ac:dyDescent="0.2">
      <c r="A23" s="74" t="s">
        <v>408</v>
      </c>
      <c r="B23" s="151">
        <v>0</v>
      </c>
      <c r="C23" s="151">
        <v>0</v>
      </c>
      <c r="D23" s="151">
        <f t="shared" si="1"/>
        <v>0</v>
      </c>
      <c r="E23" s="151">
        <v>0</v>
      </c>
      <c r="F23" s="151">
        <v>0</v>
      </c>
      <c r="G23" s="151">
        <f t="shared" si="2"/>
        <v>0</v>
      </c>
    </row>
    <row r="24" spans="1:7" ht="12" x14ac:dyDescent="0.2">
      <c r="A24" s="74" t="s">
        <v>409</v>
      </c>
      <c r="B24" s="151">
        <v>0</v>
      </c>
      <c r="C24" s="151">
        <v>0</v>
      </c>
      <c r="D24" s="151">
        <f t="shared" si="1"/>
        <v>0</v>
      </c>
      <c r="E24" s="151">
        <v>0</v>
      </c>
      <c r="F24" s="151">
        <v>0</v>
      </c>
      <c r="G24" s="151">
        <f t="shared" si="2"/>
        <v>0</v>
      </c>
    </row>
    <row r="25" spans="1:7" ht="12" x14ac:dyDescent="0.2">
      <c r="A25" s="74" t="s">
        <v>410</v>
      </c>
      <c r="B25" s="151">
        <v>0</v>
      </c>
      <c r="C25" s="151">
        <v>0</v>
      </c>
      <c r="D25" s="151">
        <f t="shared" si="1"/>
        <v>0</v>
      </c>
      <c r="E25" s="151">
        <v>0</v>
      </c>
      <c r="F25" s="151">
        <v>0</v>
      </c>
      <c r="G25" s="151">
        <f t="shared" si="2"/>
        <v>0</v>
      </c>
    </row>
    <row r="26" spans="1:7" ht="12" x14ac:dyDescent="0.2">
      <c r="A26" s="74" t="s">
        <v>411</v>
      </c>
      <c r="B26" s="151">
        <v>0</v>
      </c>
      <c r="C26" s="151">
        <v>0</v>
      </c>
      <c r="D26" s="151">
        <f t="shared" si="1"/>
        <v>0</v>
      </c>
      <c r="E26" s="151">
        <v>0</v>
      </c>
      <c r="F26" s="151">
        <v>0</v>
      </c>
      <c r="G26" s="151">
        <f t="shared" si="2"/>
        <v>0</v>
      </c>
    </row>
    <row r="27" spans="1:7" ht="12" x14ac:dyDescent="0.2">
      <c r="A27" s="74" t="s">
        <v>412</v>
      </c>
      <c r="B27" s="151">
        <v>0</v>
      </c>
      <c r="C27" s="151">
        <v>0</v>
      </c>
      <c r="D27" s="151">
        <f t="shared" si="1"/>
        <v>0</v>
      </c>
      <c r="E27" s="151">
        <v>0</v>
      </c>
      <c r="F27" s="151">
        <v>0</v>
      </c>
      <c r="G27" s="151">
        <f t="shared" si="2"/>
        <v>0</v>
      </c>
    </row>
    <row r="28" spans="1:7" ht="12" x14ac:dyDescent="0.2">
      <c r="A28" s="74" t="s">
        <v>413</v>
      </c>
      <c r="B28" s="151">
        <v>4289311.01</v>
      </c>
      <c r="C28" s="151">
        <v>-83975.35</v>
      </c>
      <c r="D28" s="151">
        <f t="shared" si="1"/>
        <v>4205335.66</v>
      </c>
      <c r="E28" s="151">
        <v>4205335.66</v>
      </c>
      <c r="F28" s="151">
        <v>4205335.66</v>
      </c>
      <c r="G28" s="151">
        <f t="shared" si="2"/>
        <v>0</v>
      </c>
    </row>
    <row r="29" spans="1:7" ht="24" x14ac:dyDescent="0.2">
      <c r="A29" s="74" t="s">
        <v>414</v>
      </c>
      <c r="B29" s="151">
        <v>0</v>
      </c>
      <c r="C29" s="151">
        <v>0</v>
      </c>
      <c r="D29" s="151">
        <f t="shared" si="1"/>
        <v>0</v>
      </c>
      <c r="E29" s="151">
        <v>0</v>
      </c>
      <c r="F29" s="151">
        <v>0</v>
      </c>
      <c r="G29" s="151">
        <f t="shared" si="2"/>
        <v>0</v>
      </c>
    </row>
    <row r="30" spans="1:7" ht="12" x14ac:dyDescent="0.2">
      <c r="A30" s="75" t="s">
        <v>415</v>
      </c>
      <c r="B30" s="151">
        <v>0</v>
      </c>
      <c r="C30" s="151">
        <v>0</v>
      </c>
      <c r="D30" s="151">
        <f t="shared" si="1"/>
        <v>0</v>
      </c>
      <c r="E30" s="151">
        <v>0</v>
      </c>
      <c r="F30" s="151">
        <v>0</v>
      </c>
      <c r="G30" s="151">
        <f t="shared" si="2"/>
        <v>0</v>
      </c>
    </row>
    <row r="31" spans="1:7" ht="12" x14ac:dyDescent="0.2">
      <c r="A31" s="75" t="s">
        <v>416</v>
      </c>
      <c r="B31" s="151">
        <v>0</v>
      </c>
      <c r="C31" s="151">
        <v>0</v>
      </c>
      <c r="D31" s="151">
        <f t="shared" si="1"/>
        <v>0</v>
      </c>
      <c r="E31" s="151">
        <v>0</v>
      </c>
      <c r="F31" s="151">
        <v>0</v>
      </c>
      <c r="G31" s="151">
        <f t="shared" si="2"/>
        <v>0</v>
      </c>
    </row>
    <row r="32" spans="1:7" ht="12" x14ac:dyDescent="0.2">
      <c r="A32" s="74" t="s">
        <v>417</v>
      </c>
      <c r="B32" s="151">
        <v>0</v>
      </c>
      <c r="C32" s="151">
        <v>0</v>
      </c>
      <c r="D32" s="151">
        <f t="shared" si="1"/>
        <v>0</v>
      </c>
      <c r="E32" s="151">
        <v>0</v>
      </c>
      <c r="F32" s="151">
        <v>0</v>
      </c>
      <c r="G32" s="151">
        <f t="shared" si="2"/>
        <v>0</v>
      </c>
    </row>
    <row r="33" spans="1:7" ht="12" x14ac:dyDescent="0.2">
      <c r="A33" s="73" t="s">
        <v>419</v>
      </c>
      <c r="B33" s="152">
        <f t="shared" ref="B33:G33" si="4">+B10+B22</f>
        <v>23128913.399999999</v>
      </c>
      <c r="C33" s="152">
        <f t="shared" si="4"/>
        <v>-658675.47</v>
      </c>
      <c r="D33" s="152">
        <f t="shared" si="4"/>
        <v>22470237.93</v>
      </c>
      <c r="E33" s="152">
        <f t="shared" si="4"/>
        <v>22470237.039999999</v>
      </c>
      <c r="F33" s="152">
        <f t="shared" si="4"/>
        <v>22447227.039999999</v>
      </c>
      <c r="G33" s="152">
        <f t="shared" si="4"/>
        <v>0.89000000059604645</v>
      </c>
    </row>
    <row r="34" spans="1:7" ht="12.75" thickBot="1" x14ac:dyDescent="0.25">
      <c r="A34" s="76"/>
      <c r="B34" s="77"/>
      <c r="C34" s="78"/>
      <c r="D34" s="78"/>
      <c r="E34" s="78"/>
      <c r="F34" s="78"/>
      <c r="G34" s="78"/>
    </row>
    <row r="35" spans="1:7" ht="12" x14ac:dyDescent="0.2"/>
    <row r="36" spans="1:7" ht="12" x14ac:dyDescent="0.2"/>
    <row r="37" spans="1:7" ht="12" x14ac:dyDescent="0.2"/>
    <row r="38" spans="1:7" ht="12" x14ac:dyDescent="0.2"/>
    <row r="39" spans="1:7" ht="12" x14ac:dyDescent="0.2"/>
    <row r="40" spans="1:7" ht="12" x14ac:dyDescent="0.2"/>
    <row r="41" spans="1:7" ht="12" x14ac:dyDescent="0.2"/>
    <row r="42" spans="1:7" ht="12" x14ac:dyDescent="0.2"/>
    <row r="43" spans="1:7" ht="12" x14ac:dyDescent="0.2"/>
    <row r="44" spans="1:7" ht="12" x14ac:dyDescent="0.2"/>
    <row r="45" spans="1:7" ht="12" x14ac:dyDescent="0.2"/>
    <row r="46" spans="1:7" ht="12" x14ac:dyDescent="0.2"/>
    <row r="47" spans="1:7" ht="12" x14ac:dyDescent="0.2"/>
    <row r="48" spans="1:7" ht="12" x14ac:dyDescent="0.2"/>
    <row r="49" ht="12" x14ac:dyDescent="0.2"/>
    <row r="50" ht="12" x14ac:dyDescent="0.2"/>
    <row r="51" ht="12" x14ac:dyDescent="0.2"/>
    <row r="52" ht="12" x14ac:dyDescent="0.2"/>
    <row r="53" ht="12" x14ac:dyDescent="0.2"/>
    <row r="54" ht="12" x14ac:dyDescent="0.2"/>
    <row r="55" ht="12" x14ac:dyDescent="0.2"/>
    <row r="56" ht="12" x14ac:dyDescent="0.2"/>
    <row r="57" ht="12" x14ac:dyDescent="0.2"/>
    <row r="58" ht="12" x14ac:dyDescent="0.2"/>
    <row r="59" ht="12" x14ac:dyDescent="0.2"/>
    <row r="60" ht="12" x14ac:dyDescent="0.2"/>
    <row r="61" ht="12" x14ac:dyDescent="0.2"/>
    <row r="62" ht="12" x14ac:dyDescent="0.2"/>
    <row r="63" ht="12" x14ac:dyDescent="0.2"/>
    <row r="64" ht="12" x14ac:dyDescent="0.2"/>
    <row r="65" ht="12" x14ac:dyDescent="0.2"/>
    <row r="66" ht="12" x14ac:dyDescent="0.2"/>
    <row r="67" ht="12" x14ac:dyDescent="0.2"/>
    <row r="68" ht="12" x14ac:dyDescent="0.2"/>
    <row r="69" ht="12" x14ac:dyDescent="0.2"/>
    <row r="70" ht="12" x14ac:dyDescent="0.2"/>
    <row r="71" ht="12" x14ac:dyDescent="0.2"/>
    <row r="72" ht="12" x14ac:dyDescent="0.2"/>
    <row r="73" ht="12" x14ac:dyDescent="0.2"/>
    <row r="74" ht="12" x14ac:dyDescent="0.2"/>
    <row r="75" ht="12" x14ac:dyDescent="0.2"/>
    <row r="76" ht="12" x14ac:dyDescent="0.2"/>
    <row r="77" ht="12" x14ac:dyDescent="0.2"/>
    <row r="78" ht="12" x14ac:dyDescent="0.2"/>
    <row r="79" ht="12" x14ac:dyDescent="0.2"/>
    <row r="8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</sheetData>
  <mergeCells count="8">
    <mergeCell ref="A8:A9"/>
    <mergeCell ref="B8:F8"/>
    <mergeCell ref="G8:G9"/>
    <mergeCell ref="A3:G3"/>
    <mergeCell ref="A4:G4"/>
    <mergeCell ref="A5:G5"/>
    <mergeCell ref="A6:G6"/>
    <mergeCell ref="A7:G7"/>
  </mergeCells>
  <printOptions horizontalCentered="1"/>
  <pageMargins left="7.874015748031496E-2" right="0.55118110236220474" top="0.74803149606299213" bottom="0.74803149606299213" header="0.35433070866141736" footer="0.31496062992125984"/>
  <pageSetup scale="80" orientation="landscape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15</vt:i4>
      </vt:variant>
    </vt:vector>
  </HeadingPairs>
  <TitlesOfParts>
    <vt:vector size="25" baseType="lpstr">
      <vt:lpstr>ADF-01</vt:lpstr>
      <vt:lpstr>ADF-02</vt:lpstr>
      <vt:lpstr>ADF-03</vt:lpstr>
      <vt:lpstr>ADF-04</vt:lpstr>
      <vt:lpstr>ADF-05</vt:lpstr>
      <vt:lpstr>ADF-06</vt:lpstr>
      <vt:lpstr>ADF-07</vt:lpstr>
      <vt:lpstr>ADF-08</vt:lpstr>
      <vt:lpstr>ADF-09</vt:lpstr>
      <vt:lpstr>ADF-10</vt:lpstr>
      <vt:lpstr>'ADF-01'!Área_de_impresión</vt:lpstr>
      <vt:lpstr>'ADF-02'!Área_de_impresión</vt:lpstr>
      <vt:lpstr>'ADF-03'!Área_de_impresión</vt:lpstr>
      <vt:lpstr>'ADF-04'!Área_de_impresión</vt:lpstr>
      <vt:lpstr>'ADF-05'!Área_de_impresión</vt:lpstr>
      <vt:lpstr>'ADF-06'!Área_de_impresión</vt:lpstr>
      <vt:lpstr>'ADF-07'!Área_de_impresión</vt:lpstr>
      <vt:lpstr>'ADF-08'!Área_de_impresión</vt:lpstr>
      <vt:lpstr>'ADF-09'!Área_de_impresión</vt:lpstr>
      <vt:lpstr>'ADF-10'!Área_de_impresión</vt:lpstr>
      <vt:lpstr>'ADF-01'!Títulos_a_imprimir</vt:lpstr>
      <vt:lpstr>'ADF-05'!Títulos_a_imprimir</vt:lpstr>
      <vt:lpstr>'ADF-06'!Títulos_a_imprimir</vt:lpstr>
      <vt:lpstr>'ADF-08'!Títulos_a_imprimir</vt:lpstr>
      <vt:lpstr>'ADF-10'!Títulos_a_imprimir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2021-03-12T06:02:14Z</cp:lastPrinted>
  <dcterms:created xsi:type="dcterms:W3CDTF">2016-10-23T06:30:33Z</dcterms:created>
  <dcterms:modified xsi:type="dcterms:W3CDTF">2021-03-12T06:02:18Z</dcterms:modified>
</cp:coreProperties>
</file>